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sbernals\OneDrive - Superintendencia de Subsidio Familiar\Documentos\INFORMACIÓN 2023\PLAN DE ACCIÓN\IV TRIMESTRE\"/>
    </mc:Choice>
  </mc:AlternateContent>
  <xr:revisionPtr revIDLastSave="0" documentId="13_ncr:1_{8B89DF52-0A65-4769-9FED-4E395008A9E8}" xr6:coauthVersionLast="36" xr6:coauthVersionMax="36" xr10:uidLastSave="{00000000-0000-0000-0000-000000000000}"/>
  <bookViews>
    <workbookView xWindow="0" yWindow="0" windowWidth="28800" windowHeight="12225" xr2:uid="{00000000-000D-0000-FFFF-FFFF00000000}"/>
  </bookViews>
  <sheets>
    <sheet name="PLAN DE ACION VR.3" sheetId="4" r:id="rId1"/>
    <sheet name="Hoja1" sheetId="5"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xlnm._FilterDatabase" localSheetId="0" hidden="1">'PLAN DE ACION VR.3'!$A$4:$BN$105</definedName>
    <definedName name="Dependencias">[1]Dependencias!$B$2:$B$11</definedName>
    <definedName name="DimensionesMIPG">[1]DimensionesMIPG!$B$2:$B$9</definedName>
    <definedName name="Fuentes">#REF!</definedName>
    <definedName name="ObjetivosE">[1]Objetivos!$B$2:$B$6</definedName>
    <definedName name="ObjetivosS">[1]ObSectoriales!$A$2:$A$4</definedName>
    <definedName name="Periodicidad">[1]Frecuencia!$B$2:$B$7</definedName>
    <definedName name="Procesos">[1]Procesos!$B$2:$B$23</definedName>
    <definedName name="TipoIndicador">[1]TipoIndicador!$B$2:$B$4</definedName>
  </definedNames>
  <calcPr calcId="191029"/>
</workbook>
</file>

<file path=xl/calcChain.xml><?xml version="1.0" encoding="utf-8"?>
<calcChain xmlns="http://schemas.openxmlformats.org/spreadsheetml/2006/main">
  <c r="Z69" i="4" l="1"/>
  <c r="AA68" i="4"/>
  <c r="Z68" i="4"/>
  <c r="AA67" i="4"/>
  <c r="Z67" i="4"/>
  <c r="AA46" i="4" l="1"/>
  <c r="AA98" i="4" l="1"/>
  <c r="AA97" i="4"/>
  <c r="AA90" i="4" l="1"/>
  <c r="Z92" i="4"/>
  <c r="Z91" i="4"/>
  <c r="A6" i="4" l="1"/>
  <c r="A7" i="4" s="1"/>
  <c r="A8" i="4" s="1"/>
  <c r="A9" i="4" s="1"/>
  <c r="A10" i="4" s="1"/>
  <c r="A11" i="4" s="1"/>
  <c r="A12" i="4" s="1"/>
  <c r="A13" i="4" s="1"/>
  <c r="W20" i="4"/>
  <c r="W21" i="4"/>
  <c r="W66" i="4"/>
  <c r="W68" i="4"/>
  <c r="W69" i="4"/>
  <c r="W70" i="4"/>
  <c r="W67" i="4"/>
  <c r="A14" i="4" l="1"/>
  <c r="A15" i="4" s="1"/>
  <c r="A16" i="4" s="1"/>
  <c r="A17" i="4" s="1"/>
  <c r="A18" i="4" s="1"/>
  <c r="A19" i="4" s="1"/>
  <c r="A20" i="4" s="1"/>
  <c r="A21" i="4" s="1"/>
  <c r="A22" i="4" s="1"/>
  <c r="A23" i="4" s="1"/>
  <c r="A24" i="4" s="1"/>
  <c r="A83" i="4"/>
  <c r="A84" i="4" s="1"/>
  <c r="A25" i="4" l="1"/>
  <c r="A26" i="4" s="1"/>
  <c r="A27" i="4" s="1"/>
  <c r="A28" i="4" s="1"/>
  <c r="A29" i="4" s="1"/>
  <c r="A30" i="4" s="1"/>
  <c r="A31" i="4" s="1"/>
  <c r="A32" i="4" s="1"/>
  <c r="A33" i="4" s="1"/>
  <c r="A34" i="4" s="1"/>
  <c r="A35" i="4" s="1"/>
  <c r="A36" i="4" s="1"/>
  <c r="A37" i="4" s="1"/>
  <c r="A38" i="4" s="1"/>
  <c r="A39" i="4" s="1"/>
  <c r="A40" i="4" s="1"/>
  <c r="A87" i="4"/>
  <c r="A41" i="4" l="1"/>
  <c r="A42" i="4" s="1"/>
  <c r="A43" i="4" s="1"/>
  <c r="A44" i="4" s="1"/>
  <c r="A45" i="4" s="1"/>
  <c r="A88" i="4"/>
  <c r="A89" i="4" s="1"/>
  <c r="A90" i="4" s="1"/>
  <c r="A91" i="4" s="1"/>
  <c r="A92" i="4" l="1"/>
  <c r="A93" i="4" s="1"/>
  <c r="A49" i="4"/>
  <c r="A50" i="4" s="1"/>
  <c r="A51" i="4" s="1"/>
  <c r="A52" i="4" s="1"/>
  <c r="A53" i="4" s="1"/>
  <c r="A54" i="4" s="1"/>
  <c r="A55" i="4" s="1"/>
  <c r="A56" i="4" s="1"/>
  <c r="A57" i="4" s="1"/>
  <c r="A58" i="4" s="1"/>
  <c r="A59" i="4" s="1"/>
  <c r="A60" i="4" s="1"/>
  <c r="A61" i="4" s="1"/>
  <c r="A62" i="4" l="1"/>
  <c r="A63" i="4" s="1"/>
  <c r="A64" i="4" s="1"/>
  <c r="A65" i="4" s="1"/>
  <c r="A94" i="4"/>
  <c r="A95" i="4" s="1"/>
  <c r="A96" i="4" l="1"/>
  <c r="A97" i="4" s="1"/>
  <c r="A98" i="4" s="1"/>
  <c r="A99" i="4" s="1"/>
  <c r="A100" i="4" s="1"/>
  <c r="A101" i="4" s="1"/>
  <c r="A102" i="4" s="1"/>
  <c r="A103" i="4" s="1"/>
  <c r="A104" i="4" s="1"/>
  <c r="A105" i="4" s="1"/>
  <c r="A66" i="4"/>
  <c r="A67" i="4" s="1"/>
  <c r="A68" i="4" l="1"/>
  <c r="A69" i="4" s="1"/>
  <c r="A70" i="4" s="1"/>
  <c r="A71" i="4" s="1"/>
  <c r="A72" i="4" l="1"/>
  <c r="A73" i="4" s="1"/>
  <c r="A74" i="4" s="1"/>
  <c r="A75" i="4" s="1"/>
  <c r="A76" i="4" s="1"/>
  <c r="A77" i="4" s="1"/>
  <c r="A78" i="4" s="1"/>
  <c r="A79" i="4" s="1"/>
</calcChain>
</file>

<file path=xl/sharedStrings.xml><?xml version="1.0" encoding="utf-8"?>
<sst xmlns="http://schemas.openxmlformats.org/spreadsheetml/2006/main" count="2367" uniqueCount="820">
  <si>
    <t>LÍNEA</t>
  </si>
  <si>
    <t>OBJETIVOS SECTORIALES</t>
  </si>
  <si>
    <t>Cod_Objetivo_Estratégico</t>
  </si>
  <si>
    <t>OBJETIVO ESTRATÉGICO</t>
  </si>
  <si>
    <t>ESTRATEGIA</t>
  </si>
  <si>
    <t>DIMENSIONES DEL MODELO INTEGRADO DE PLANEACIÓN Y GESTIÓN</t>
  </si>
  <si>
    <t>POLITICAS MIPG Vr.4</t>
  </si>
  <si>
    <t>DEPENDENCIA RESPONSABLE</t>
  </si>
  <si>
    <t>PROCESO</t>
  </si>
  <si>
    <t>ACCIONES</t>
  </si>
  <si>
    <t>FECHA DE INICIO</t>
  </si>
  <si>
    <t>FECHA DE FINALIZACIÓN</t>
  </si>
  <si>
    <t xml:space="preserve">PRODUCTO </t>
  </si>
  <si>
    <t>NOMBRE ENTREGABLE</t>
  </si>
  <si>
    <t xml:space="preserve">TIPO DE SEGUIMIENTO (Por Entregable, por Oferta, por Demanda </t>
  </si>
  <si>
    <t>NOMBRE DEL INDICADOR</t>
  </si>
  <si>
    <t>UNIDAD DE MEDIDA</t>
  </si>
  <si>
    <t>META ANUAL</t>
  </si>
  <si>
    <t>TIPOLOGÍA DEL INDICADOR</t>
  </si>
  <si>
    <t>FÓRMULA DE CÁLCULO Y DESCRIPCIÓN</t>
  </si>
  <si>
    <t>FRECUENCIA DE MEDICIÓN</t>
  </si>
  <si>
    <t>FUENTE DE FINANCIACIÓN</t>
  </si>
  <si>
    <t>MONTO  ANUAL ESTIMADO</t>
  </si>
  <si>
    <t>ARTICULACIÓN PLANES DECRETO 612 DE 2018</t>
  </si>
  <si>
    <t>5. Información y Comunicación</t>
  </si>
  <si>
    <t>5.2 Transparencia, Acceso a la Información Pública y Lucha Contra la Corrupción</t>
  </si>
  <si>
    <t>Despacho Superintendente del Subsidio Familiar</t>
  </si>
  <si>
    <t>A.1. Crear cuatro (4) documentos: Estrategia de Comunicación, Redes Sociales, Diseños Institucionales y diseños publicados redes que direccionen las actividades de comunicación para que la ciudadanía colombiana conozca del subsidio familiar y de los beneficios de pertenecer al sistema.</t>
  </si>
  <si>
    <t>Documentos</t>
  </si>
  <si>
    <t>Documentos que contengan la Estrategia de Comunicación, Redes Sociales, Diseños Institucionales, diseños publicados redes</t>
  </si>
  <si>
    <t>Por entregable</t>
  </si>
  <si>
    <t>Documentos realizados</t>
  </si>
  <si>
    <t>Número</t>
  </si>
  <si>
    <t>Eficiencia/Gestión</t>
  </si>
  <si>
    <t>Número de Documentos que contengan la Estrategia de Comunicación, Redes Sociales, Diseños Institucionales, diseños publicados redes realizados</t>
  </si>
  <si>
    <t>Anual</t>
  </si>
  <si>
    <t>Inversión</t>
  </si>
  <si>
    <t>n/a</t>
  </si>
  <si>
    <t>Plan Anticorrupción y de Atención al Ciudadano</t>
  </si>
  <si>
    <t>N/A</t>
  </si>
  <si>
    <t>A.2. Elaborar los diseños institucionales solicitados por las áreas de la Superintendencia para ser publicados en los diferentes canales institucionales.</t>
  </si>
  <si>
    <t>Diseños institucionales</t>
  </si>
  <si>
    <t>Diseños</t>
  </si>
  <si>
    <t>Por demanda</t>
  </si>
  <si>
    <t>Diseños realizados</t>
  </si>
  <si>
    <t>Porcentaje</t>
  </si>
  <si>
    <t>Número de diseños institucionales  realizados/ número diseños institucionales solicitados por las áreas</t>
  </si>
  <si>
    <t>Trimestral</t>
  </si>
  <si>
    <t>Plan Anual de Adquisiciones
Plan Anticorrupción y de Atención al Ciudadano</t>
  </si>
  <si>
    <t>A.3. Realizar las actividades de prensa (boletines, acompañamiento eventos) para difundir la información institucional.</t>
  </si>
  <si>
    <t>Boletines</t>
  </si>
  <si>
    <t>Boletines realizados</t>
  </si>
  <si>
    <t>Número de actividades de prensa (boletines, acompañamiento eventos) realizados/ número actividades de prensa (boletines, acompañamiento programados</t>
  </si>
  <si>
    <t>A.4. Transmitir mensajes en video clips a través de las redes sociales sobre las acciones de IVC de la Superintendencia y de actividades del sistema de subsidio familiar.</t>
  </si>
  <si>
    <t xml:space="preserve">Transmision de mensajes </t>
  </si>
  <si>
    <t>Transmisiones realizadas</t>
  </si>
  <si>
    <t xml:space="preserve">Número de mensajes transmitidos en video clips a través de las redes sociales </t>
  </si>
  <si>
    <t xml:space="preserve">A.5. Transmisión de las Audiencias Publicas de Rendición de Cuentas </t>
  </si>
  <si>
    <t>Transmisión de la audiencia publica de rendición de cuentas</t>
  </si>
  <si>
    <t>Audiencias realizadas</t>
  </si>
  <si>
    <t>Número de  transmisiones de las audiencias publicas de rendición de cuentas realizadas</t>
  </si>
  <si>
    <t>Semestral</t>
  </si>
  <si>
    <t>A.6. Realizar las publicaciones en las redes sociales de la Superintendencia del subsidio familiar</t>
  </si>
  <si>
    <t>Publicaciones redes sociales</t>
  </si>
  <si>
    <t>Publicaciones Institucionales redes sociales</t>
  </si>
  <si>
    <t>Publicaciones Institucionales realizadas</t>
  </si>
  <si>
    <t>Número de publicaciones institucionales realizadas/ número publicaciones institucionales programadas</t>
  </si>
  <si>
    <t>A.7. Realizar el seguimiento a la matriz ITA de la Procuraduría para el cumplimiento legal de la información publicada en el Portal Corporativo.</t>
  </si>
  <si>
    <t>Informe de cumplimiento de la matriz ITA</t>
  </si>
  <si>
    <t>Informe realizado</t>
  </si>
  <si>
    <t>Número de informes de cumplimiento de la matriz ITA</t>
  </si>
  <si>
    <t xml:space="preserve">Funcionamiento  </t>
  </si>
  <si>
    <t>A.8. Realizar la publicación en los diferentes canales institucionales de las piezas didácticas, de comunicación y de apoyo a las áreas de la Superintendencia</t>
  </si>
  <si>
    <t>Documento</t>
  </si>
  <si>
    <t>Documento que contenga la publicación en los diferentes canales institucionales de las piezas didácticas, de comunicación y de apoyo a las áreas de la Superintendencia</t>
  </si>
  <si>
    <t>Número de Documento que contenga la publicación en los diferentes canales institucionales de las piezas didácticas, de comunicación y de apoyo a las áreas de la Superintendencia</t>
  </si>
  <si>
    <t>2 Direccionamiento Estratégico y Planeación</t>
  </si>
  <si>
    <t>2.2 Gestión Presupuestal y Eficiencia del Gasto Público</t>
  </si>
  <si>
    <t>Oficina Asesora de Planeación</t>
  </si>
  <si>
    <t>A1. Acompañar la formulación, ejecución y seguimiento a los Proyectos de Inversión</t>
  </si>
  <si>
    <t>Informe de ejecución presupuestal</t>
  </si>
  <si>
    <t>Informe de ejecución</t>
  </si>
  <si>
    <t>Eficiencia Gestión</t>
  </si>
  <si>
    <t>N° de informes realizados</t>
  </si>
  <si>
    <t>Plan Anual de Adquisiciones</t>
  </si>
  <si>
    <t>3. Gestión con Valores para Resultados</t>
  </si>
  <si>
    <t>3.1 Fortalecimiento Organizacional y Simplificación de Procesos</t>
  </si>
  <si>
    <t>A2. Fortalecer la implementación del Sistema de Gestión de Calidad</t>
  </si>
  <si>
    <t>Plan de Trabajo</t>
  </si>
  <si>
    <t>Plan de Trabajo ejecutado</t>
  </si>
  <si>
    <t>N° de actividades realizadas / N° de actividades programadas * 100%</t>
  </si>
  <si>
    <t>Auditoría Externa de seguimiento</t>
  </si>
  <si>
    <t>Informe de auditoría</t>
  </si>
  <si>
    <t>Informe de Auditoria</t>
  </si>
  <si>
    <t>Número de certificación</t>
  </si>
  <si>
    <t>4. Evaluación de Resultados</t>
  </si>
  <si>
    <t>4.1 Seguimiento y Evaluación del Desempeño Institucional</t>
  </si>
  <si>
    <t>A3. Fortalecer la implementación del MIPG</t>
  </si>
  <si>
    <t>Plan Anual de Adquisiciones
Plan Anticorrupción y Atención al Ciudadano</t>
  </si>
  <si>
    <t>A4. Fortalecer la implementación del Plan Anticorrupción y de Atención al Ciudadano, con sus seis (6) componentes (Racionalización de trámites, rendición de cuentas, transparencia y acceso a la información, riesgos de corrupción, servicio al ciudadano e iniciativas adicionales)</t>
  </si>
  <si>
    <t>A5. Acompañar la formulación, aprobación y seguimiento a los riesgos de gestión, corrupción y seguridad de la información</t>
  </si>
  <si>
    <t>2.1 Política de Planeación Institucional</t>
  </si>
  <si>
    <t>A6. Acompañar la formulación, aprobación y seguimiento de la Planeación Estratégica de la Superintendencia del Subsidio Familiar (Plan Estratégico Sectorial, Plan Estratégico Institucional, Plan de Acción Institucional, y Plan Anricorrupción y de Servicio al Ciudadano)</t>
  </si>
  <si>
    <t>A.7 Desarrollo un ejercicio de AE en la vigencia 2023</t>
  </si>
  <si>
    <t>Desarrollo de un ejercicio de AE 2023</t>
  </si>
  <si>
    <t>Entregables del desarrollo de ejercicio de AE 2023</t>
  </si>
  <si>
    <t>Entregables de ejercicio de  AE 2023</t>
  </si>
  <si>
    <t>Producto</t>
  </si>
  <si>
    <t>Unidad</t>
  </si>
  <si>
    <t>Plan Estrategico de Tecnologias de la Información y las Comunicaciones (PETI)</t>
  </si>
  <si>
    <t>A.8 Adoptar institucionalmente el Gobierno de Arquitectura Empresarial</t>
  </si>
  <si>
    <t>Adopción del Gobierno de Arquitectura Empresarial</t>
  </si>
  <si>
    <t>Documento Institucional de adopción del Gobierno de Arquitectura Empresarial</t>
  </si>
  <si>
    <t>Oficina de las Tecnologías de Información y Comunicación</t>
  </si>
  <si>
    <t>A.9 Implementar un proyecto de AE del portafolio de proyectos del ejercicio de AE 202</t>
  </si>
  <si>
    <t>Implementación de un proyecto de AE</t>
  </si>
  <si>
    <t>Proyecto implementado y en servicio</t>
  </si>
  <si>
    <t>8. Evaluación de Resultados</t>
  </si>
  <si>
    <t xml:space="preserve">A.10 Preparar y consolidar la revisión por la dirección de la gestión  como mecanismo de seguimiento y evaluación Institucional  </t>
  </si>
  <si>
    <t>Informe de revisión por la dirección preparado y consolidado con las entradas requeridas</t>
  </si>
  <si>
    <t>Documento de revisión por la dirección</t>
  </si>
  <si>
    <t>Eficacia/Producto</t>
  </si>
  <si>
    <t>1=Documento de revisión por la dirección
0=Sin avance</t>
  </si>
  <si>
    <t>Todos los planes</t>
  </si>
  <si>
    <t>3.4 Defensa Jurídica</t>
  </si>
  <si>
    <t>Oficina Asesora Jurídica</t>
  </si>
  <si>
    <t>A1. En el marco del espacio "un café con jurídica" realizar mesas de trabajo con las áreas en temas de interés, una (1) por semestre.</t>
  </si>
  <si>
    <t xml:space="preserve">
Realizar capacitaciónes  y/o mesas de trabajo en temas jurídicos semestralmente con las diferentes áreas de la Entidad.. </t>
  </si>
  <si>
    <t xml:space="preserve">Capacitaciones en temas jurídicos. </t>
  </si>
  <si>
    <t>Por Oferta</t>
  </si>
  <si>
    <t>Capacitaciones realizadas</t>
  </si>
  <si>
    <t>número</t>
  </si>
  <si>
    <t>Capacitación realizada =1</t>
  </si>
  <si>
    <t>trimestral</t>
  </si>
  <si>
    <t>Funcionamiento</t>
  </si>
  <si>
    <t>Plan Anticorrupción y Atención al Ciudadano</t>
  </si>
  <si>
    <t>A2. Realizar un seminario en materia de defensa juridica, cultura de legalidad,  previsión del daño antijuridico y otros temas normativos.</t>
  </si>
  <si>
    <t xml:space="preserve">Seminario en materia de defensa jurídica, cultura de legalidad,  previsión del daño antijurídico y otros temas normativos.
</t>
  </si>
  <si>
    <t xml:space="preserve">Seminario en materia de defensa juridica, cultura de legalidad,  previsión del daño antijuridico y otros temas normativos </t>
  </si>
  <si>
    <t>Por Entregable</t>
  </si>
  <si>
    <t xml:space="preserve">Informe del seminario en temas jurídicos realizados. </t>
  </si>
  <si>
    <t>Informe del seminario realizado =1</t>
  </si>
  <si>
    <t>Plan Anticorrupción y Atención al Ciudadano - Plan institucional de capacitación</t>
  </si>
  <si>
    <t>3.5 Mejora Normativa</t>
  </si>
  <si>
    <t>A3. Diseño, estructuración e implementación del proceso tecnológico de relatorias de la Superintendencia del Subsidio Familiar.</t>
  </si>
  <si>
    <t xml:space="preserve">Implementación de la Plataforma de Relatorias de la entidad. </t>
  </si>
  <si>
    <t>Plataforma web.</t>
  </si>
  <si>
    <t xml:space="preserve">Plataforma de relatorias. </t>
  </si>
  <si>
    <t xml:space="preserve">Avance en plan de trabajo propuesto para la formulación de la herramienta. </t>
  </si>
  <si>
    <t>Plan Anticorrupción y Atención al Ciudadano - Plan de Segiridad y privacidad de la información</t>
  </si>
  <si>
    <t xml:space="preserve">A4. Atención a Derechos de Petición, Tutelas Constitucionales y Conceptos Jurídicos. </t>
  </si>
  <si>
    <t>Respuestas derechos de peticón, tutela constitucionales y concepros jurídcios</t>
  </si>
  <si>
    <t>Informes de atencío de derechos de petición, Tuletelas Constitucionales y Conceptos jurídicos</t>
  </si>
  <si>
    <t>Solicitudes tramitadas</t>
  </si>
  <si>
    <t>Solicitudes tramitadas / Total de Peticiones recibidas</t>
  </si>
  <si>
    <t>A5. Adelantamiento del Proceso de cobro Coactivo y Persuasivo.</t>
  </si>
  <si>
    <t>Control y seguimiento a los Procesos de Cobro Coactivo y Persuasivo.</t>
  </si>
  <si>
    <t>Informe de procesos atendidos</t>
  </si>
  <si>
    <t>Por demanmda</t>
  </si>
  <si>
    <t xml:space="preserve">Impulso procesal </t>
  </si>
  <si>
    <t>Numero de expedientes tramitados / Numero total de expedientes en curso</t>
  </si>
  <si>
    <t>A6. Fortalecimiento de la Gestión Jurídica y Defensa Judicíal.</t>
  </si>
  <si>
    <t>Adelantamiento y seguimiento a los procesos ordinarios y especiales de Defensa Judicíal.</t>
  </si>
  <si>
    <t>Informe de seguimiento</t>
  </si>
  <si>
    <t>Numero de demandas resueltas/numero de demandas activas * 100</t>
  </si>
  <si>
    <t xml:space="preserve">A7. Apoyo y acompañamiento jurídico a las diferentes areas de la SSF. </t>
  </si>
  <si>
    <t>Asistencia jurídica en las diferentes areas de la SSF.</t>
  </si>
  <si>
    <t>Informe de apoyo y acpmpañamiento jurídico realizado</t>
  </si>
  <si>
    <t>Acompañamiento jurídico.</t>
  </si>
  <si>
    <t>Solicitudes atendidas/solicitudes recibidas *100</t>
  </si>
  <si>
    <t>Plan de tratamiento de riesgos de seguridad y privacidad de la información / Plan Anticorrupción y Atención al Ciudadano</t>
  </si>
  <si>
    <t>3.3 Seguridad Digital</t>
  </si>
  <si>
    <t>A1. Desarrollar acciones en Seguridad de la Información</t>
  </si>
  <si>
    <t>Intervenciones en seguridad digital, de acuerdo con auditorías y modelo de seguridad y privacidad de la información</t>
  </si>
  <si>
    <t>Cronograma Plan de Seguridad y Privacidad de la información de la Entidad</t>
  </si>
  <si>
    <t>Cumplimiento del Plan de Seguridad y Privacidad de la Información y Tratamiento de Riesgos</t>
  </si>
  <si>
    <t>Numerador: (Actividades implementadas del Plan de seguridad 
/ 
Denominador: Número total de actividades del Plan de Seguridad) x 100</t>
  </si>
  <si>
    <t>Plan Estratégico de Tecnologías de la Información y las Comunicaciones PETI
Plan de Tratamiento de Riesgos de Seguridad y Privacidad de la Información</t>
  </si>
  <si>
    <t>A2. Prestar soporte a los diferentes servicios de TI de acuerdo con requerimientos e incidentes registrados por los usuarios</t>
  </si>
  <si>
    <t>Servicios de TI atendidos como soporte a Sistemas de Información</t>
  </si>
  <si>
    <t>Informe de casos atendidos en el sistema de información para la gestión de servicios TI</t>
  </si>
  <si>
    <t>Requerimientos de servicios de TI atendidos a usuarios</t>
  </si>
  <si>
    <t>(Numerador: Número de casos de soporte atendidos / 
Denominador: Número de casos de soporte registrados) x 100</t>
  </si>
  <si>
    <t>Incluido por Funcionamiento</t>
  </si>
  <si>
    <t>Plan Estratégico de Tecnologías de la Información y las Comunicaciones PETI</t>
  </si>
  <si>
    <t>A3. Soporte y Mantenimiento  sistema de información misional SIMON</t>
  </si>
  <si>
    <t>Intervenciones de Soporte y Mantenimiento SIMON, de acuerdo con alcance y plan de trabajo</t>
  </si>
  <si>
    <t>Cronograma Implementación del Plan de Desarrollo SIMON 2023</t>
  </si>
  <si>
    <t>Gestión de Actividades programadas en el plan SIMON 2023</t>
  </si>
  <si>
    <t>Numerador: (Actividades implementadas del Plan SIMON 2023
/ 
Denominador: Número total Actividades programadas del Plan SIMON 2023)*100</t>
  </si>
  <si>
    <t>A4. Optimización de reprtes y experiencia de usuario del sistema de información SIGER</t>
  </si>
  <si>
    <t>Servicios de desarrollo de software "in-house" para el desarrollo de sistema de información SIGER</t>
  </si>
  <si>
    <t>Cronograma Seguimiento a los servicios de desarrollo de software para sistema de información misional SIGER 2023</t>
  </si>
  <si>
    <t>Gestión de Actividades programadas en el plan de desarrollo SIGER 2023</t>
  </si>
  <si>
    <t>Numerador: (Actividades implementadas del Plan Desarrollo SIGER 2023
/ 
Denominador: Número total Actividades programadas del Plan de Desarrollo SIGER 2023)*100</t>
  </si>
  <si>
    <t>A5. Desarrollo e implementación de un flujo, en plataforma BPM, para un proceso misional de la Entidad</t>
  </si>
  <si>
    <t>Implementación de un procedimiento en plataforma BPM, relacionado con un (1) proceso del sistema de gestión de calidad</t>
  </si>
  <si>
    <t>Procedimiento implementado en plataforma BPM de la Entidad</t>
  </si>
  <si>
    <t>Procedimientos en BPMS implementados</t>
  </si>
  <si>
    <t>Número de procedimientos implementados</t>
  </si>
  <si>
    <t>A6. Acciones de mejoramiento de la infraestructura tecnológica de la Superintendencia</t>
  </si>
  <si>
    <t>Infraestructura tecnológica habilitada, disponible y licenciada para soluciones informáticas de la Entidad</t>
  </si>
  <si>
    <t>Adelantar actividades del Plan de gestión de infraestructura tecnológica de la Entidad</t>
  </si>
  <si>
    <t>Cumplimiento de las actividades identificadas en el Plan de Desarrollo Infraestructura</t>
  </si>
  <si>
    <t>Numerador: (Actividades Cumplidas del Plan Desarrollo Infraestructura 
/ 
Denominador: Número total Actividades identificadas en el Plan Desarrollo Infraestructura) x 100</t>
  </si>
  <si>
    <t>3.6 Racionalización de trámites</t>
  </si>
  <si>
    <t>A7. Implementación marco de interoperabilidad con una entidad pública para interambio de información</t>
  </si>
  <si>
    <t>Servicio de interoperabilidad con una entidad pública</t>
  </si>
  <si>
    <t>Servicio de interoperabilidad con una entidad pública para interambio de información</t>
  </si>
  <si>
    <t>Servicio de Interoperabilidad Implementado</t>
  </si>
  <si>
    <t>Número de servicios de interoperabilidad implementado</t>
  </si>
  <si>
    <t>A8. Entrega de servicios digitales a ciudadanos mediante implementación de servicios de consulta (FOSFEC WS de consulta)</t>
  </si>
  <si>
    <t>Servicio digital a ciudadanos</t>
  </si>
  <si>
    <t>Servicio digital a ciudadanos para consulta histórica FOSFEC</t>
  </si>
  <si>
    <t>Servicio Digital a Ciudadanos Implementado</t>
  </si>
  <si>
    <t>Número de servicios digital a ciudadanos implementado</t>
  </si>
  <si>
    <t>3.7 Servicio al Ciudadano</t>
  </si>
  <si>
    <t>A9. Implementación de servicios de Carpeta ciudadana como repositorio PQRSF atendidos por la Entidad</t>
  </si>
  <si>
    <t>Servicios de Carpeta ciudadana</t>
  </si>
  <si>
    <t>Servicio de Carpeta ciudadana de PQRSF atendidos por la Entidad</t>
  </si>
  <si>
    <t>Servicio en Carpeta Ciudadana Implementado</t>
  </si>
  <si>
    <t>Número de servicios en carpeta ciuadadana implementado</t>
  </si>
  <si>
    <t>7. Control Interno</t>
  </si>
  <si>
    <t>7.1 Control Interno</t>
  </si>
  <si>
    <t>Oficina de Control Interno</t>
  </si>
  <si>
    <t>A1. Realizar Auditorías Internas a los procesos para la mejora continua de la entidad.</t>
  </si>
  <si>
    <t>Informes de auditorías según plan de trabajo aprobado en el Comité.</t>
  </si>
  <si>
    <t>Informes de Auditorías Internas según plan de trabajo aprobado en el Comité.</t>
  </si>
  <si>
    <t>Cumplimiento en la ejecución de Plan de  auditorías.</t>
  </si>
  <si>
    <t xml:space="preserve"> (Número de informes de  auditorías realizadas/Total auditorias programadas) *100  </t>
  </si>
  <si>
    <t xml:space="preserve"> Todos los planes institucionales</t>
  </si>
  <si>
    <t>A2. Elaborar Informes de Evaluación independiente al sistema de gestión.</t>
  </si>
  <si>
    <t>Informes de seguimiento a los Planes de Mejoramiento de la entidad.</t>
  </si>
  <si>
    <t>Número de informes de evaluación independiente al sistema de gestión, según plan de trabajo</t>
  </si>
  <si>
    <t>A2. Elaborar informes de evaluación independiente al sistema de gestión.</t>
  </si>
  <si>
    <t>Informes de seguimiento al Planes de Acción de la entidad.</t>
  </si>
  <si>
    <t>Informes de seguimiento al plan de acción.</t>
  </si>
  <si>
    <t>Informes de seguimiento a los Planes de Acción consolidados de la entidad.</t>
  </si>
  <si>
    <t>Número de informes de seguimiento al plan de acción</t>
  </si>
  <si>
    <t>Informes de seguimiento a Indicadores de Gestión de la entidad.</t>
  </si>
  <si>
    <t>Número de informes de seguimiento a indicadores de gestión</t>
  </si>
  <si>
    <t>Informes de seguimiento a los Riesgos de Gestión de la entidad.</t>
  </si>
  <si>
    <t>Informes de seguimiento a los Riesgos de gestión de la entidad.</t>
  </si>
  <si>
    <t>Número de informes de seguimiento a los riesgos de gestión</t>
  </si>
  <si>
    <t>A3. Elaborar informes a entes internos y externos, de acuerdo a la normativa vigente.</t>
  </si>
  <si>
    <t>Informes a entes Internos y Externos, de acuerdo a la normatividad vigente.</t>
  </si>
  <si>
    <t>Informes a entes Internos y Externos, de acuerdo a la normatividad  vigente.</t>
  </si>
  <si>
    <t>Cumplimiento en la elaboración de Informes a entes Internos y Externos, de acuerdo a la normatividad  vigente.</t>
  </si>
  <si>
    <t>Numerador: Informes a entes internos y externos, elaborados / Número de informes a entes externos e internos , de acuerdo a la normativa vigente
Corresponde a: Informe Pormenorizado, Austeridad, Contractual, Plan de Mejoramiento de la CGR, EKOGUI, Control Interno Contable (CGR), Derechos de Autor, Comisión Legal de Cuentas de Cámara de Representantes, Ejecución presupuestal, Página Web, SIGEP, Consolidado de Auditorías, PAAC, Riesgos de Corrupción, SIGEP, SIIF-Nación II, SUIT, FURAG, Contable-Presupuestal CGR, Rendición de la Cuenta CGR, entre otros programados en el plan anual auditorias.</t>
  </si>
  <si>
    <t>Oficina de Protección y Atención al Usuario</t>
  </si>
  <si>
    <t>No aplica</t>
  </si>
  <si>
    <t>A2. Mejorar y fortalecer la calidad y accesibilidad a los canales de atención masiva de PQRSF para beneficiar la población</t>
  </si>
  <si>
    <t>Informes de la implementación de canales de atención</t>
  </si>
  <si>
    <t xml:space="preserve">Informes parciales de la implementación de canales de atención
</t>
  </si>
  <si>
    <t>Informes de canales de atención, elaborados, socializados y publicados</t>
  </si>
  <si>
    <t xml:space="preserve">Informes trimestrales de canales de atención, elaborados y publicados en el enlace de Transparencia -  Instrumentos para la gestión de la información pública
</t>
  </si>
  <si>
    <t>Plan Anticorrupción y de Atención al Ciudadano
Plan Anual de Adquisiciones</t>
  </si>
  <si>
    <t xml:space="preserve">A2. Mejorar y fortalecer la calidad y accesibilidad a los canales de atención masiva de PQRSF para beneficiar la población
</t>
  </si>
  <si>
    <t>Informes  de satisfacción de los usuarios con los canales de atención</t>
  </si>
  <si>
    <t>Informes  de satisfacción de los usuarios con los canales de atención, elaborados, socializados y publicados</t>
  </si>
  <si>
    <t>Informes trimestrales de satisfacción de los usuarios con los canales de atención, elaborados y publicados en el enlace de Transparencia -  Instrumentos para la gestión de la información pública</t>
  </si>
  <si>
    <t>Inversión: el monto está incluido en la línea anterior</t>
  </si>
  <si>
    <t xml:space="preserve">Plan Anticorrupción y de Atención al Ciudadano
</t>
  </si>
  <si>
    <t>A3. Realizar un seminario para el cumplimiento de las normas, frente a la atención e interacción con los afiliados y no afiliados a las CCF</t>
  </si>
  <si>
    <t>Encuentro Nacional de Atención e Interacción realizado</t>
  </si>
  <si>
    <t xml:space="preserve">Informe del Encuentro Nacional de Atención e Interacción realizado </t>
  </si>
  <si>
    <t>Seminario realizado</t>
  </si>
  <si>
    <t>Número de seminarios realizados</t>
  </si>
  <si>
    <t>A4. Realizar actividades de educación informal a los trabajadores afiliados a las CCF a fin de consolidar una red de seguimiento y veedurías ciudadanas.</t>
  </si>
  <si>
    <t xml:space="preserve">Actividades de educación informal en mecanismos de participación  ciudadana y redes de seguimiento.
</t>
  </si>
  <si>
    <t>Informe de actividades de educación informal en mecanismos de participación  ciudadana y redes de seguimiento.</t>
  </si>
  <si>
    <t>Informe de actividades de educación informal en mecanismos de participación  ciudadana y redes de seguimiento a grupos de interes presentados.</t>
  </si>
  <si>
    <t>Se refiere a una meta mínima. No se cuenta con línea base.</t>
  </si>
  <si>
    <t>A5. Fortalecer el análisis de datos, de la información recibida a través de los canales de atención mejorando la calidad y accesibilidad a los mismos.</t>
  </si>
  <si>
    <t>Documentos y herramientas de análitica de datos.</t>
  </si>
  <si>
    <t>Se refiere al documento entregado</t>
  </si>
  <si>
    <t>A6. Identificar la población en condicion de discapacidad que accede a los canales de atención masiva de PQRSF, con el fin de mejorar y fortalecer la accesibilidad a los mismos, cumpliendo con las necesidades e intereses de estos grupos.</t>
  </si>
  <si>
    <t>Documentos y estrategias para la atención a esta población</t>
  </si>
  <si>
    <t>A7. Adquirir herramientas telematicas para mejorar y fortalecer la calidad y accesibilidad al Chatbot  de la Supersubsidio para que los ciudadanos accedan a los servicios de la Superintendencia del Subsidio Familiar</t>
  </si>
  <si>
    <t>Herramientas telematicas</t>
  </si>
  <si>
    <t>Herramientas telematicas adquiridas</t>
  </si>
  <si>
    <t>Herramientas telematicas funcionando</t>
  </si>
  <si>
    <t>Nùmero de chatbot</t>
  </si>
  <si>
    <t>Plan Anticorrupción y de Atención al Ciudadano
Plan Anual de Adquisiciones
Plan Estatégico de Tecnologias de la Información y las Comunicaciones PETI</t>
  </si>
  <si>
    <t>A8. Adquirir elementos y/o material didactico que faciliten la accesibilidad de población especial, entre otros grupos, con el fin de mejorar y fortalecer la calidad y accesibilidad a los canales de atención masiva de PQRSF para beneficiar a la ciudadania.</t>
  </si>
  <si>
    <t>Elementos y/o material didactico de accesibilidad para poblacion especial</t>
  </si>
  <si>
    <t>Eficacia/Gestión</t>
  </si>
  <si>
    <t>(Numerador: Número de elementos de accesibilidad adquiridos / Denominador: : Número de elementos de accesibilidad, proyectados)*100</t>
  </si>
  <si>
    <t>A9. Mejorar y fortalecer la calidad y accesibilidad a los canales de atención masiva de PQRSF para beneficiar a la ciudadanía a través de acciones de socialización, material de comunicación audiovisual y material didactico con enfoque en lenguas étnicas, atención preferencial y diferencial.</t>
  </si>
  <si>
    <t xml:space="preserve">Actividades de socialización y difusión del material de comunicación sobre la entidad realizado con enfoque preferencial y diferencial.
</t>
  </si>
  <si>
    <t>Informe de actividades de socialización sobre difusión de material audiovisual realizado con enfoque preferencial y diferencial</t>
  </si>
  <si>
    <t>Actividades realizadas para la socialización y difución  de información  sobre la entidad enfocados en lenguas étnicas, atención preferencial y diferencial.</t>
  </si>
  <si>
    <t>(Numerador: Número de material de comunicacion en los canales de atención e información, realizados / Denominador: Número de material de comunicacion en los canales de atención e información, proyectados)*100</t>
  </si>
  <si>
    <t>A10. Crear material de comunicación (audiovisual) para divulgar en espacios alternativos que permitan mejorar los procesos de interacción de la Superintendencia con el ciudadano.</t>
  </si>
  <si>
    <t xml:space="preserve">Material de comunicación </t>
  </si>
  <si>
    <t>(Numerador: Número de material de comunicacion audiovisual, realizados / Denominador:  Número de material de comunicacion audiovisual, proyectados)*100</t>
  </si>
  <si>
    <t>A11. Gestionar la realización y ejecución del Comité Técnico de Atención al Ciudadano</t>
  </si>
  <si>
    <t>Comités Técnicos de Atención al Ciudadano</t>
  </si>
  <si>
    <t>Actas de Comités Técnicos de Atención al Ciudadano</t>
  </si>
  <si>
    <t>Comités técnicos de atención al ciudadano realizados.</t>
  </si>
  <si>
    <t>Número de sesiones del Comité, realizadas y con actas</t>
  </si>
  <si>
    <t>A12. Realización de Facebook live con grupos de valor sobre temas de interés ciudadana que fortalezcan el acceso a los servicios de la Superintendencia  con claridad y transparencia en la información.</t>
  </si>
  <si>
    <t>Facebook Live</t>
  </si>
  <si>
    <t>Link con grabación del Facebook Live</t>
  </si>
  <si>
    <t>Trasmisiones en vivo (Facebook-live) a la ciudadanía</t>
  </si>
  <si>
    <t>Nùmero de facebook live</t>
  </si>
  <si>
    <t xml:space="preserve">6. Gestión del Conocimiento y la Innovación </t>
  </si>
  <si>
    <t>A13. Circulos de conocimiento del equipo OPU para realización de "capsulas ciudadanas" para fortalecer el ejercicio de derechos y deberes en el sistema del subsidio familiar.</t>
  </si>
  <si>
    <t>Cápsulas ciudadanas proyectadas y publicadas</t>
  </si>
  <si>
    <t>Reporte Cápsulas ciudadanas proyectadas y publicadas</t>
  </si>
  <si>
    <t>Cápsulas ciudadanas diseñadas y publicadas</t>
  </si>
  <si>
    <t>Número de càpsulas ciudadanas diseñadas y publicadas</t>
  </si>
  <si>
    <t>A14. Apoyar a la Supersubsidio para el posicionamiento y mejoramiento de las plataformas digitales.</t>
  </si>
  <si>
    <t>Documentación y actividades de arquitectura digital</t>
  </si>
  <si>
    <t>A15. Apoyar a la Supersubsidio para el posicionamiento y relacionamiento con la ciudadania teniendo como base los canales de información y comunicación internos y externos.</t>
  </si>
  <si>
    <t>Documentos y soportes de actividades de posicionamiento y relacionamiento con la ciuadadania</t>
  </si>
  <si>
    <t>Superintendencia Delegada para la Gestión</t>
  </si>
  <si>
    <t>Visita a Entes Vigilados</t>
  </si>
  <si>
    <t>A1. Elaborar modelos estadísticos para mejorar el sistema de supervisión fuera de sitio</t>
  </si>
  <si>
    <t>Documentos de investigación sobre el desarrollo del Sistema de Indicadores de Alertas Tempranas (SIAT) en su fase II.</t>
  </si>
  <si>
    <t>Producto 1: Evaluación SIAT I.
Producto 2: Desarrollo SIAT II. 
Producto 3: Acoplamiento del SIAT II con el SIGER/SIMÓN u otros sistemas.</t>
  </si>
  <si>
    <t>Documento de investigación sobre modelo estadístico (SIAT 2) para supervisión fuera de sitio elaborado.</t>
  </si>
  <si>
    <t>Documentos de investigación sobre el desarrollo del Sistema de Indicadores de Alertas Tempranas (SIAT) en su fase II elaborados/Documentos de investigación sobre el desarrollo del Sistema de Indicadores de Alertas Tempranas (SIAT) en su fase II propuesto</t>
  </si>
  <si>
    <t>A2. Realizar auditorías de gestión del riesgo de alertas tempranas</t>
  </si>
  <si>
    <t>Documentos de investigación con indicadores de gestión de riesgos en Fondos de Ley, servicios sociales y Gobierno Corporativo.</t>
  </si>
  <si>
    <t>Producto 1: Documento gestión riesgos en Fondos de Ley.
Producto 2: Documento gestión riesgos en servicios sociales.
Producto 3: Documento gestión riesgos en Gobierno Corporativo.</t>
  </si>
  <si>
    <t>Documento de investigación con indicadores en gestión de riesgos elaborado.</t>
  </si>
  <si>
    <t>Documento de investigación con indicadores en gestión de riesgos elaborado/Documento de investigación con indicadores en gestión de riesgos propuesto</t>
  </si>
  <si>
    <t>A3. Efectuar las visitas de vigilancia e inspección de los aspectos administrativos, financieros, contables, de funcionamiento y operativos de los entes vigilados.</t>
  </si>
  <si>
    <t>Visitas de vigilancia e inspección a entes vigilados</t>
  </si>
  <si>
    <t>Informes sobre las visitas de vigilancia e inspección efectuadas a los entes vigilados</t>
  </si>
  <si>
    <t xml:space="preserve">Informes de visitas de vigilancia e inspección a entes vigilados efectuadas </t>
  </si>
  <si>
    <t>Informes de visitas de vigilancia e inspección a entes vigilados efectuadas / Informes de visitas de vigilancia e inspección a entes vigilados programadas</t>
  </si>
  <si>
    <t>A4. Realizar los informes de inspección y vigilancia de los aspectos financieros y contables de las Cajas de Compensación Familiar y demás entidades vigiladas respecto de los recursos del subsidio familiar</t>
  </si>
  <si>
    <t>Inspección y vigilancia de la gestión financiera y contable a los presupuestos y estados financieros de las CCF</t>
  </si>
  <si>
    <t>Informes de inspección y vigilancia de la gestión financiera y contable a los presupuestos y estados financieros de las CCF</t>
  </si>
  <si>
    <t>Informes de inspección y vigilancia de la gestión financiera y contable a los presupuestos y estados financieros de las CCF elaborados.</t>
  </si>
  <si>
    <t>Número de informes de inspección y vigilancia de la gestión financiera y contable  los Presupuestos y Estados Financieros/Número de Presupuestos y Estados Financieros presentados de acuerdo con la normatividad por las CCF</t>
  </si>
  <si>
    <t>No Aplica</t>
  </si>
  <si>
    <t>A5. Realizar la inspección y vigilancia de los aspectos de funcionamiento y operativos de las Cajas de Compensación Familiar, así como de los planes, programas y servicios sociales que prestan.</t>
  </si>
  <si>
    <t>Inspección y vigilancia de los aspectos de funcionamiento y ejecución de los recursos de los Fondos de Ley (FOVIS - FOSFEC- LEY 115 - FONIÑEZ)</t>
  </si>
  <si>
    <t>Informes de inspección y vigilancia de los aspectos de funcionamiento y ejecución de los recursos de los Fondos de Ley (FOVIS - FOSFEC- LEY 115 - FONIÑEZ)</t>
  </si>
  <si>
    <t>Informes de inspección y vigilancia (funcionamiento y ejecución de los recursos) de los Fondos de Ley elaborados.</t>
  </si>
  <si>
    <t>Número de informes de inspección y vigilancia de los aspectos de funcionamiento y ejecución de los recursos de los Fondos de Ley (FOVIS - FOSFEC- LEY 115 - FONIÑEZ) realizados/Número de Informes Programados</t>
  </si>
  <si>
    <t>A6. Instruir a las entidades vigiladas sobre la manera como deben cumplirse las disposiciones que regulan su actividad.</t>
  </si>
  <si>
    <t>Efectuar jornada de capacitación dirigidas a las entidades vigiladas sobre los aspectos de funcionamiento y ejecución de los servicios y programas que ofrecen.</t>
  </si>
  <si>
    <t>Informe de ejecución y evaluación de la jornada de capacitación dirigida a las entidades vigiladas.</t>
  </si>
  <si>
    <t>Informe Capacitación dirigida a las entidades vigiladas realizado</t>
  </si>
  <si>
    <t xml:space="preserve">Informe de Capacitación </t>
  </si>
  <si>
    <t>Superintendencia Delegada para la Responsabilidad Administrativa y Medidas Especiales</t>
  </si>
  <si>
    <t>Control Legal de CCF</t>
  </si>
  <si>
    <t xml:space="preserve">A.1. Produccion de informes integrales de sustento a las decisiones de comité de Direccion para la adpcion de medidas cautelares que se requiera en la vigencia. </t>
  </si>
  <si>
    <t>Informes</t>
  </si>
  <si>
    <t>Informes integrales de gestión.</t>
  </si>
  <si>
    <t>eficiencia/gestion</t>
  </si>
  <si>
    <t>Informes integrales producidos / Informes integrales requeridos</t>
  </si>
  <si>
    <t>Plan Anticorrupción y de atencion al ciudadano - Plan de seguridad y privacidad de la información</t>
  </si>
  <si>
    <t xml:space="preserve">A.2.  Seguimiento trimestral a las medidas cautelares adoptadas vigentes y las que se produzcan en la vigencia. </t>
  </si>
  <si>
    <t>Informe de evaluacion de avance del PDM.</t>
  </si>
  <si>
    <t>Informe avance PDM evaluados /Informe de avance PDM recibidos.</t>
  </si>
  <si>
    <t>A.3. Analisis juridico y legal de las decisiones que requieran del control legal de la SSF en materia de Registro y Control.</t>
  </si>
  <si>
    <t>Actos administrativos</t>
  </si>
  <si>
    <t xml:space="preserve">Actos administrativos </t>
  </si>
  <si>
    <t>Actos administrativos analizados</t>
  </si>
  <si>
    <t>Actos administrativos solciitados/Actos administrativos notificados</t>
  </si>
  <si>
    <t xml:space="preserve">A.4. Analisis juridico de las piezas procesales de los asuntos allegados al Grupo Interno para la Responsabilidad Administrativa para inicio de impulso procesal. </t>
  </si>
  <si>
    <t xml:space="preserve">Documentos de analisisjuridico de las piezas procesales de los asuntos allegados al Grupo Interno para la Responsabilidad Administrativa para inicio de impulso procesal. </t>
  </si>
  <si>
    <t>Documentos de analisis juridico de las piezas procesales</t>
  </si>
  <si>
    <t>70%</t>
  </si>
  <si>
    <t>Documento de analisis juridico de las piezas procesales de los proyectados/Documento de analisis juridico de las piezas procesales de los allegados.</t>
  </si>
  <si>
    <t>6.1 Gestión del Conocimiento y la Innovación</t>
  </si>
  <si>
    <t>Superintendencia Delegada para Estudios Especiales y la Evaluación de Proyectos</t>
  </si>
  <si>
    <t>A.1. Elaborar estudio o investigación económica, financiera, administrativa y de operación de los servicios y programas sociales de las CCF.</t>
  </si>
  <si>
    <t>Estudio Especial</t>
  </si>
  <si>
    <t>Informe del Estudio Especial</t>
  </si>
  <si>
    <t>Estudio para hacer mas eficiente y equitativo el sistema de subsidio familiar  realizados en 2023</t>
  </si>
  <si>
    <t>Eficiencia/producto</t>
  </si>
  <si>
    <t>Estudio realizado y socializado sobre el sistema del subsidio familiar.</t>
  </si>
  <si>
    <t>Plan Anual de Adquisiciones.
Plan Anticorrupción y de Atención al Ciudadano</t>
  </si>
  <si>
    <t>A.2. Desarrollar la fase de ajustes finales del banco de proyectos para hacer seguimiento a proyectos presentados por las CCF (incluidos convenios de cooperación internacional).</t>
  </si>
  <si>
    <t>Plan de trabajo ajustes al Banco de proyectos</t>
  </si>
  <si>
    <t xml:space="preserve">Banco de proyectos ajustado </t>
  </si>
  <si>
    <t xml:space="preserve">Plan de trabajo del Banco de proyectos  </t>
  </si>
  <si>
    <t>Porcentaje del avance del plan de trabajo para 2023   del Banco de Proyectos (el plan incluye fases que se desarrollan en distintas vigencias)</t>
  </si>
  <si>
    <t>Plan Estratégico de Tecnologías de la Información y las Comunicaciones -­ PETI.
Plan Anual de Adquisiciones.</t>
  </si>
  <si>
    <t>A.3. Desarrollar productos de conocimientos del Sistema del Subsidio Familiar (SSF).</t>
  </si>
  <si>
    <t>Ejecución del plan de trabajo con productos de conocimiento del Sistema del Subsidio Familiar a producir por la SDEEEP.</t>
  </si>
  <si>
    <t>Plan de trabajo con productos de conocimiento  del Sistema del Subsidio Familiar ejecutado.</t>
  </si>
  <si>
    <t>Porcentaje de ejecución del plan de trabajo  con productos de conocimiento del Sistema del Subsidio Familiar.</t>
  </si>
  <si>
    <t>Indicador de gestión</t>
  </si>
  <si>
    <t>Número de productos de conocimiento del SSF desarrollados  /Número de productos de conocimiento del SSF planeados.</t>
  </si>
  <si>
    <t>5.3 Gestión de la Información Estadística</t>
  </si>
  <si>
    <t xml:space="preserve">A.4. Generar los productos estadísticos establecidos en el proceso estratégico  </t>
  </si>
  <si>
    <t>Publicaciones estadísticas</t>
  </si>
  <si>
    <t>Publicaciones estadisticas.
Actualización de indicadores. 
Documentos e informes.
Instrumentos de supervisión.
Los que a demanda sean requeridos.</t>
  </si>
  <si>
    <t>Porcentaje de productos estadísticos producidos.</t>
  </si>
  <si>
    <t>Número de productos estadísticos producidos/Número de productos estadísticos requeridos.</t>
  </si>
  <si>
    <t>A.5. Divulgar la información estadística mediante la generación de contenidos, según el calendario de difusión de información estadística para la vigencia 2023.</t>
  </si>
  <si>
    <t>Infografias, Boletines, Cuadros Estadísticos, Anuario Series históricas</t>
  </si>
  <si>
    <t>Infografias, Boletines, Cuadros Estadísticos, Anuario Series históricas, Estudios</t>
  </si>
  <si>
    <t>Contenidos estadísticos publicados en la vigencia 2023</t>
  </si>
  <si>
    <t>Numero de contenidos publicados</t>
  </si>
  <si>
    <t>Plan Anticorrupción y de Atención al Ciudadano.</t>
  </si>
  <si>
    <t>A.6. Realizar visitas especiales de inspección, vigilancia y control a las cajas de compensación familiar que presentaron proyectos que según criterios de elección fueron priorizados para ser revisados.</t>
  </si>
  <si>
    <t>Visitas especiales de IVC a proyectos de inversión de las Cajas de Compensación Familiar realizadas en vigencia 2023.</t>
  </si>
  <si>
    <t>Informes de visitas especiales a las Cajas de Compensación Familiar realizadas en vigencia 2023.</t>
  </si>
  <si>
    <t>Visitas especiales realizadas</t>
  </si>
  <si>
    <t>Número de visitas especiales realizadas  en 2023.</t>
  </si>
  <si>
    <t>A.7. Realizar seguimiento a la presentación y modificación de los LMI presentados por las CCF.</t>
  </si>
  <si>
    <t>Monitoreo de LMI de las CCF</t>
  </si>
  <si>
    <t>Reporte de seguimiento a LMI</t>
  </si>
  <si>
    <t xml:space="preserve">Número de reportes de seguimiento a LMI trimestrales elaborados. </t>
  </si>
  <si>
    <t>A.8. Realizar un taller sobre lineamientos y/o directrices a las CCF.</t>
  </si>
  <si>
    <t>Evento realizado</t>
  </si>
  <si>
    <t>Informe oficial que de cuenta de las memorias y demás aspectos del evento</t>
  </si>
  <si>
    <t>Taller realizado sobre lineamientos y/o directrices a las CCF.</t>
  </si>
  <si>
    <t>Número de talleres de actualización realizados con las cajas de compensación familiar</t>
  </si>
  <si>
    <t>A.9. Implementar y monitorear la planificación de la SDEEEP así como el cumplimiento de compromisos de MIPG.</t>
  </si>
  <si>
    <t>Informe de avances en MIPG</t>
  </si>
  <si>
    <t>Indicador de producto</t>
  </si>
  <si>
    <t>Número de informes entregados sobre avances en MIPG</t>
  </si>
  <si>
    <t>Cuatrimestral</t>
  </si>
  <si>
    <t xml:space="preserve">A.10. Seguimiento a los proyectos de inversión presentados por las Cajas de Compensación Familiar.
</t>
  </si>
  <si>
    <t>Monitoreo PI presentados por las CCF gestionados.</t>
  </si>
  <si>
    <t>Reporte seguimiento proyectos</t>
  </si>
  <si>
    <t>Porcentaje informe de seguimiento gestionados.</t>
  </si>
  <si>
    <t>Numero de proyectos gestionados/Numero de proyectos requeridos para el periodo.</t>
  </si>
  <si>
    <t>5.1 Gestión Documental</t>
  </si>
  <si>
    <t>Secretaría General</t>
  </si>
  <si>
    <t>A1. Ejecutar los Instrumentos Archivisticos</t>
  </si>
  <si>
    <t>Instrumentos Archivisticos actualizados</t>
  </si>
  <si>
    <t>Porcentaje de cumplimiento en los Instrumentods Archivisticos actualizados</t>
  </si>
  <si>
    <t>Eficiencia/Gestion</t>
  </si>
  <si>
    <t>(Numerador: Número de instrumentos archivisticos actualizados/ Denominador: Número instrumentos archivisticos programados para el periodo)*100</t>
  </si>
  <si>
    <t>TRIMESTRAL</t>
  </si>
  <si>
    <t>Plan Institucional de Archivos de la Entidad-PINAR
PETI
Plan Anual de Adquisiciones</t>
  </si>
  <si>
    <t>Documentos y actos administrativos e interés general publicados en el portal corporativo</t>
  </si>
  <si>
    <t>Porcentaje de información documental, actualizada y actos administrativos publicados en pagina web</t>
  </si>
  <si>
    <t xml:space="preserve">(Numerador: No.  de actos administrativos de interés general y actualizaciones de información publicada en pagina web/ Denominador:   No.  de actos administrativos de interés general y actualizaciones de información publicada en pagina web*100
</t>
  </si>
  <si>
    <t>Plan Institucional de Archivos de la Entidad-PINAR
Plan Anticorrupción y de Atención al Ciudadano
PETI
Plan Anual de Adquisiciones</t>
  </si>
  <si>
    <t xml:space="preserve">Informe Financiero
</t>
  </si>
  <si>
    <t xml:space="preserve">
Plan Anticorrupción y de Atención al Ciudadano</t>
  </si>
  <si>
    <t>Informes de Ejecución Presupuestal</t>
  </si>
  <si>
    <t>Plan Anticorrupción y de Atención al Ciudadano
Plan Anual de Adquisiciones</t>
  </si>
  <si>
    <t>A4. Acompañar  la implementación y realizar seguimiento a la Política de Gestión Presupuestal y Eficiencia del Gasto Público del MIPG, a partir de la ejecución de los recursos de funcionamiento de la SSF.</t>
  </si>
  <si>
    <t xml:space="preserve">Planeación presupuestal de la Superintendencia
</t>
  </si>
  <si>
    <t xml:space="preserve">Documento Anteproyecto
</t>
  </si>
  <si>
    <t xml:space="preserve">Anteproyecto de Presupuesto 2023, preparado y consolidado
</t>
  </si>
  <si>
    <t xml:space="preserve">1=Anteproyecto preparado y consolidado
0=Sin avance
</t>
  </si>
  <si>
    <t>A1. Consolidar y  realizar seguimiento al Plan Anual de Adquisiciones</t>
  </si>
  <si>
    <t xml:space="preserve">Informe de seguimiento al Plan Anual de Adquisiciones. </t>
  </si>
  <si>
    <t>Informe</t>
  </si>
  <si>
    <t>Informe de seguimiento al Plan Anual de Adquisiciones.</t>
  </si>
  <si>
    <t>Número de informes de seguimiento trimestral  al Plan Anual de Adquisiciones  elaborados</t>
  </si>
  <si>
    <t>A2. Ejecutar y realizar seguimiento al Plan Institucional  de Gestión Ambiental</t>
  </si>
  <si>
    <t>Informe de seguimiento al Plan de Gestión Ambiental</t>
  </si>
  <si>
    <t xml:space="preserve">Informe de avance a la implentación del Plan de Gestión Ambiental. </t>
  </si>
  <si>
    <t>Número de informes de seguimiento trimestral al Plan de Gestión Ambiental elaborados</t>
  </si>
  <si>
    <t>A3. Ejecutar y realizar seguimiento al Plan de Gestión Integral de  Residuos Peligrosos</t>
  </si>
  <si>
    <t xml:space="preserve">Informe de seguimiento al  Plan de Gestión Integral de  Residuos Peligrosos. </t>
  </si>
  <si>
    <t>Informe de avance a la implementación del Plan Institucional de Gestión Integral de Residuos Peligrosos realizado.</t>
  </si>
  <si>
    <t xml:space="preserve">Número de informes de seguimiento trimestral al Plan de Gestión Integral de  Residuos Peligrosos. </t>
  </si>
  <si>
    <t xml:space="preserve">A4. Ejecutar y realizar seguimiento al Plan de Seguridad Vial </t>
  </si>
  <si>
    <t>Informe de seguimiento al Plan de Seguridad Vial</t>
  </si>
  <si>
    <t xml:space="preserve">Informe de avance al seguimiento del Plan Estratégico de Seguridad Víal.  </t>
  </si>
  <si>
    <t>Número de informes de seguimiento trimestral al Plan de Seguridad Vial</t>
  </si>
  <si>
    <t>A1. Realizar toma física de los activos según la periodicidad establecida en el procedimiento respectivo</t>
  </si>
  <si>
    <t>Actas de inventario firmadas por los funcionarios</t>
  </si>
  <si>
    <t>Actas firmadas</t>
  </si>
  <si>
    <t>Inventario físico de los activos de la Entidad actualizado.</t>
  </si>
  <si>
    <t>(Numerador: No. funcionarios con inventario actualizado / Denominador: No. total de funcionarios de la SSF)*100
Donde: 
I semestre: 50%
II semestre: 100%</t>
  </si>
  <si>
    <t>A2. Actualizar permanentemente el inventario  de bienes de la entidad, retiro  de personal, bienes adquiridos y bienes dados de baja</t>
  </si>
  <si>
    <t>Inventario actualizado en el aplicativo Neon.</t>
  </si>
  <si>
    <t>Inventario actualizado</t>
  </si>
  <si>
    <t>Inventario actualizado a través de Neon.</t>
  </si>
  <si>
    <t>(Numerador: Número de novedades registradas en el sistema/Denominador:  Número de novedades notificadas por Resolución)*100</t>
  </si>
  <si>
    <t>Procesos Disciplinarios</t>
  </si>
  <si>
    <t>A1 Capacitar a funcionarios y contratistas sobre
el contenido del código general disciplinario</t>
  </si>
  <si>
    <t xml:space="preserve">
Plan de trabajo para el desarrollo de una capacitación sobre el código General Disciplinario.</t>
  </si>
  <si>
    <t>Capacitación del Código Disciplinario dirigida a todos funcionarios  y contratistas de la Entidad. (Presentación e informe)</t>
  </si>
  <si>
    <t xml:space="preserve">Capacitación del nuevo Código  General disciplinario, dirigido a los funcionarios y contratistas de la entidad. Realizado.
</t>
  </si>
  <si>
    <t xml:space="preserve">Informe Capacitación del Cödigo general Disciplinario dirigido a los funcionarios y contratistas de la entidad.
</t>
  </si>
  <si>
    <t xml:space="preserve">Plan Anticorrupcion y atención al ciudadano
Plan Institucional de Capacitación </t>
  </si>
  <si>
    <t>A1 Sensibilizar a funcionarios y contratistas sobre el contenido del código general disciplinario</t>
  </si>
  <si>
    <t xml:space="preserve">
Plan de trabajo que contenga las jornadas sobre los cuales se va a generar espacios de sencibilización con respecto al contenido del código general disciplinario</t>
  </si>
  <si>
    <r>
      <t xml:space="preserve">
</t>
    </r>
    <r>
      <rPr>
        <sz val="10"/>
        <color rgb="FFFF0000"/>
        <rFont val="Calibri"/>
        <family val="2"/>
        <scheme val="minor"/>
      </rPr>
      <t xml:space="preserve">
</t>
    </r>
    <r>
      <rPr>
        <sz val="10"/>
        <rFont val="Calibri"/>
        <family val="2"/>
        <scheme val="minor"/>
      </rPr>
      <t>Jornadas de sensibilización mediante cápsulas informativas referente al  nuevo Código General Disciplinario.</t>
    </r>
  </si>
  <si>
    <t xml:space="preserve">
Informe de las jornadas de sencibilización sobre la aplicación del Código General Disciplinario</t>
  </si>
  <si>
    <r>
      <t xml:space="preserve">(Numerador: Sensibilización mediante cápsulas informativas referentes al  Código General  Disciplinario realizada / Denominador:  sensibilización mediante cápsulas informativas referentes al  Código General Disciplinario programadas)*100
</t>
    </r>
    <r>
      <rPr>
        <sz val="10"/>
        <color rgb="FFFF0000"/>
        <rFont val="Calibri"/>
        <family val="2"/>
        <scheme val="minor"/>
      </rPr>
      <t xml:space="preserve">
</t>
    </r>
    <r>
      <rPr>
        <sz val="10"/>
        <rFont val="Calibri"/>
        <family val="2"/>
        <scheme val="minor"/>
      </rPr>
      <t xml:space="preserve">
</t>
    </r>
  </si>
  <si>
    <t xml:space="preserve">Plan Anticorrupcion y atención al ciudadano 
Plan Institucional de Capacitación </t>
  </si>
  <si>
    <t>A1. Adelantar oportunamente los procesos de contratación radicados en debida forma en el Grupo de Gestión Contractual correspondientes a las adquisiciones de bienes y servicios requeridos por la entidad.</t>
  </si>
  <si>
    <t>Procesos de contratación adelantados en Colombia Compra Efciente (tienda virtual y Secop)</t>
  </si>
  <si>
    <t>Cumplimiento en los procesos de contratación</t>
  </si>
  <si>
    <t>Número de procesos adelantados Colombia Compra Efciente (Tienda virtual y Secop) /Número de solicitudes radicadas durante cada trimestre del año X 100</t>
  </si>
  <si>
    <t>A2. Publicar y mantener actualizada la información correspondiente al componente de contratación en el portal corporativo en cumplimiento a la normatividad legal vigente.</t>
  </si>
  <si>
    <t>Publicación pagina web de la entidad, link Transparencia y acceso a la información pública</t>
  </si>
  <si>
    <t>Relación procesos publicados en la página de Transparencia de la Entidad</t>
  </si>
  <si>
    <t>Procesos contractuales publicados en la página de transparencia de la Entidad</t>
  </si>
  <si>
    <t>(Numerador: Número de procesos publicados en la página web / Denominador:Número de procesos realizados)</t>
  </si>
  <si>
    <t>1 Talento_Humano</t>
  </si>
  <si>
    <t>A1.Fortalecer el Talento Humano a través de las rutas de bienestar de MIPG.</t>
  </si>
  <si>
    <t>Documento con la ejecución y/o actualizaciones de las rutas de MIPG para vigencia</t>
  </si>
  <si>
    <t xml:space="preserve">Informes de la ejecución de las actividades que se desarrollan dentro de las rutas de MIPG
</t>
  </si>
  <si>
    <t>Informe de la ejecución de las actividades</t>
  </si>
  <si>
    <t xml:space="preserve">
Actividades realizadas de las rutas de MIPG / Número de actividades programdas del programa de bienestar </t>
  </si>
  <si>
    <t xml:space="preserve">Plan Anticorrupcion y atención al ciudadano
 Plan de Previsión de Recursos Humanos
 Plan Estratégico de Talento Humano
Plan de Incentivos Institucionales </t>
  </si>
  <si>
    <t>A2.Fortalecer el Talento Humano a través de información sistematizada física y electrónica del GTH.</t>
  </si>
  <si>
    <t>Documento que contenga el consolidado de los planes insitucionales a través del 
seguimiento y medición del cumplimiento de resultados de los planes institucionales.</t>
  </si>
  <si>
    <t xml:space="preserve">Documento consolidado con el resultado del cumplimiento de los Planes Institucionales y evidencia de los mismos en el marco del modelo de planeación y gestión.
(1) Informe de  gestión de la implementación del aplicativo con el efectivo seguimiento a la planeación institucional integrada al sistema de gestión de calidad.
</t>
  </si>
  <si>
    <t>Documento de planeas  institucionales</t>
  </si>
  <si>
    <t>Número de documentos  consolidados</t>
  </si>
  <si>
    <t>1.1 Gestión Estratégica del Talento Humano</t>
  </si>
  <si>
    <t>Actualizar permanenteme archivo y custodia de historias laborales.</t>
  </si>
  <si>
    <t xml:space="preserve">Documento  de archivo y custodia </t>
  </si>
  <si>
    <t>Archivo y custodia de historias laborales</t>
  </si>
  <si>
    <t>1  informe de archivo y custodia d elas historias laborales</t>
  </si>
  <si>
    <t>A3. Fortecer el talento humano a través del desarrollo de las rutas para el fortalecimiento de las competencias funcionales, el bienestar, los reconocimientos salariales y las condiciones del SGSST</t>
  </si>
  <si>
    <t>Implementación de acciones del Plan Estratégico de Gestión del Talento humano, que no se reporten en otra actividad.</t>
  </si>
  <si>
    <t>Plan estrategico de talento humano implementado</t>
  </si>
  <si>
    <t>Número de informes entregados</t>
  </si>
  <si>
    <t>A3. Fortalecer  el talento humano a través del desarrollo de las rutas para el fortalecimiento de las competencias funcionales, el bienestar, los reconocimientos salariales y las condiciones del SGSST</t>
  </si>
  <si>
    <t>Plan de Capacitación</t>
  </si>
  <si>
    <t xml:space="preserve"> Plan de capacitación ejecutado</t>
  </si>
  <si>
    <t xml:space="preserve"> Plan de Capacitación ejecutado</t>
  </si>
  <si>
    <t>(Número de capacitaciones ejecutadas/ número de capacitaciones programadas)*100</t>
  </si>
  <si>
    <t>A3. Fortalecer el talento humano a través del desarrollo de las rutas para el fortalecimiento de las competencias funcionales, el bienestar, los reconocimientos salariales y las condiciones del SGSST</t>
  </si>
  <si>
    <t xml:space="preserve"> Implementar el Programa de Bienestar</t>
  </si>
  <si>
    <t>Implementar el Programa de Bienestar</t>
  </si>
  <si>
    <t>Avance del Programa de Bienestar implementado</t>
  </si>
  <si>
    <t>(Número de actividades ejecutadas/ número de actividades programadas)*100</t>
  </si>
  <si>
    <t>Avance del Programa de estimulos e Incentivos</t>
  </si>
  <si>
    <t>Avance del Programa de de estimulos e incentivos ejecutado</t>
  </si>
  <si>
    <t>Plan Anual del Sistema de Gestión de Seguridad y Salud en el Trabajo</t>
  </si>
  <si>
    <t>Avance del Plan Anual del Sistema de Gestión de Seguridad y Salud en el Trabajo</t>
  </si>
  <si>
    <t xml:space="preserve"> Avance del SG-SST ejecutado</t>
  </si>
  <si>
    <t xml:space="preserve">Estrategia formulada y publicada </t>
  </si>
  <si>
    <t xml:space="preserve">Estrategia Conflcto de intereses 2023 
</t>
  </si>
  <si>
    <t xml:space="preserve">Estrategia  publicada </t>
  </si>
  <si>
    <t>1 Documento de  realizado</t>
  </si>
  <si>
    <t>Fortalecer el sistema de protección social y seguridad social en materia de subsidio familiar</t>
  </si>
  <si>
    <t>Garantizar los derechos fundamentales del trabajo y fortalecer el dialogo social</t>
  </si>
  <si>
    <t>Implementar un sistema de alertas que permita detectar riesgos de infracción basado en un modelo de IVC preventivo, simultaneo y posterior, a partir de la cualificación del talento humano para la gestión del sistema del subsidio familiar, inclusivo, con enfoque diferencial, protector del medio ambiente y de los derechos humanos</t>
  </si>
  <si>
    <t>Fortalecer la inspección vigilancia y control del Sistema del Subsidio Familiar para promover mayor cobertura y calidad de los servicios sociales, con enfoque étnico, diferencial, territorial, de protección de la naturaleza y de los derechos humanos, como pilares fundamentales para contribuir al logro de la paz total</t>
  </si>
  <si>
    <t>OE1</t>
  </si>
  <si>
    <t>OE2</t>
  </si>
  <si>
    <t>OE3</t>
  </si>
  <si>
    <t>OE4</t>
  </si>
  <si>
    <t>Promover la universalización de los beneficios del sistema de Subsidio familiar, mediante el fomento de acciones solidarias y participativas, incluso de ajuste normativo, así como de gestión de recursos que faciliten el acceso y amplíe el impacto a la población más vulnerable, con énfasis en los habitantes de la ruralidad, los adultos mayores, las mujeres y la niñez de Colombia.</t>
  </si>
  <si>
    <t>Establecer un gobierno de datos que permita ejercer las actividades de Inspección, Vigilancia y Control, mediante la actualización de los procesos internos, garantizando la modernización, fortalecimiento, uso y apropiación de los sistemas de información, evaluando la integración de tendencias tecnológicas de manera eficiente y eficaz. </t>
  </si>
  <si>
    <t>Modernizar los procesos de la Entidad, por medio de la implementación de tecnologías de la información, que permitan el desarrollo de la gestión del conocimiento y la innovación, fortaleciendo el talento humano para que el Sistema del Subsidio Familiar cumpla con los estándares de calidad establecidos, para lograr un impacto social en los hogares colombianos. </t>
  </si>
  <si>
    <t>Identificar y satisfacer las necesidades institucionales en torno a la gestión y uso de la información a fin de cumplir con los objetivos institucionales en el desarrollo de la Inspección, Vigilancia y Control del sistema del subsidio familiar. </t>
  </si>
  <si>
    <t>Gestionar de manera efectiva el talento humano en la Entidad para potenciar su creatividad, innovación, integridad y conocimiento técnico, a través del plan institucional de capacitación, garantizando su bienestar dentro de un marco de inclusión en pro de la mejora continua en los procesos</t>
  </si>
  <si>
    <t>Agenciar la construcción de una política pública del sistema de subsidio familiar orientada a la universalidad con criterios de solidaridad.</t>
  </si>
  <si>
    <t>Integrar a los actores del Sistema del Subsidio Familiar para evaluar las ventajas comparativas territoriales que permitan identificar mayores capacidades productivas y de trabajo.</t>
  </si>
  <si>
    <t>Diseñar e implementar políticas y lineamientos en la entidad, para articular los procesos internos del Sistema de Gestión de Calidad, en busca de un eficiente desarrollo del sistema del subsidio familiar, en garantía de la mejora continua</t>
  </si>
  <si>
    <t>CO1</t>
  </si>
  <si>
    <t>Actualización V.4</t>
  </si>
  <si>
    <t>A4. Fomular la estrategia CONFLICTO DE INTERES de la SSF 2023</t>
  </si>
  <si>
    <t>A2 Publicar y mantener
actualizada la información
correspondiente a los actos
administrativos de interés general
en el portal corporativo en
cumplimiento de la Ley 1712 de
2014</t>
  </si>
  <si>
    <t>Almacèn e  Inventario</t>
  </si>
  <si>
    <t>Comunicaciòn Pùblica</t>
  </si>
  <si>
    <t>Contrataciòn Administrativa</t>
  </si>
  <si>
    <t>Control Financiero y Contable de las CCF</t>
  </si>
  <si>
    <t>Direccionamiento Estratègico</t>
  </si>
  <si>
    <t>Estudios Especiales y Evaluaciòn de Proyectos</t>
  </si>
  <si>
    <t>Evaluaciòn de Gestiòn de CCF</t>
  </si>
  <si>
    <t>Evaluaciòn y Control</t>
  </si>
  <si>
    <t>Gestiòn de Sistemas de Informaciòn</t>
  </si>
  <si>
    <t>Gestiòn del Talento Humano</t>
  </si>
  <si>
    <t>Gestiòn Documental</t>
  </si>
  <si>
    <t>Gestiòn Estadìstica General  de Subsidio Familiar</t>
  </si>
  <si>
    <t>Gestiòn Financiera y Presupuestal</t>
  </si>
  <si>
    <t>Gestiòn Jurìdica</t>
  </si>
  <si>
    <t>Interacciòn con el Ciudadano</t>
  </si>
  <si>
    <t>Planeaciòn Institucional</t>
  </si>
  <si>
    <t>Recursos Fisìcos</t>
  </si>
  <si>
    <t>Notificaciones y Certificaciones</t>
  </si>
  <si>
    <t xml:space="preserve">
A.1.  Elaborar, presentar y declarar los impuestos y
reportes tributarios que le aplican a la
Superintendencia.</t>
  </si>
  <si>
    <t>Declaraciones Tributarias presentadas</t>
  </si>
  <si>
    <r>
      <t xml:space="preserve">18 </t>
    </r>
    <r>
      <rPr>
        <sz val="8"/>
        <rFont val="Calibri"/>
        <family val="2"/>
        <scheme val="minor"/>
      </rPr>
      <t>(I TRIM (5) II TRIM (4), III TRIM (6), IV TRIM (3))</t>
    </r>
  </si>
  <si>
    <t xml:space="preserve">
# Declaraciones presentadas/
# Declaraciones a presentar en el año</t>
  </si>
  <si>
    <t xml:space="preserve">A2.Realización del proceso extensivo de todas las
órdenes de pago presupuestal y no presupuestal con
traspaso a Pagaduría
</t>
  </si>
  <si>
    <t>Proceso extensivo en SIIF de los pagos que realiza la
Pagaduría de la Entidad.</t>
  </si>
  <si>
    <t># Procesos extensivos realizados en SIIF /
# Pagos realizados desde la Pagaduría</t>
  </si>
  <si>
    <t>Mensual</t>
  </si>
  <si>
    <t>01/30/2023</t>
  </si>
  <si>
    <t>INFORMES DE EJECUCIÓN PRESUPUESTAL</t>
  </si>
  <si>
    <t>Publicación trimestral de informes mensuales de ejecución presupuestal presentados con avances en la ejecución</t>
  </si>
  <si>
    <t>informes financieros contables mensuales presentados de acuerdoa la normatividad vigente</t>
  </si>
  <si>
    <t xml:space="preserve">A3. Publicar informes de ejecución presupuestal en el portal corporativo, en cumplimiento de la normatividad vigente
</t>
  </si>
  <si>
    <t>DESCRIPCIÓN DE LAS ACTIVIDADES REALIZADAS</t>
  </si>
  <si>
    <t>RESULTADO DEL INDICADOR</t>
  </si>
  <si>
    <t>MONTO EJECUTADO
(OBLIGACIONES)</t>
  </si>
  <si>
    <t>EVIDENCIAS Y SOPORTES</t>
  </si>
  <si>
    <t xml:space="preserve">NOMBRE DEL FUNCIONARIO QUE REPORTO </t>
  </si>
  <si>
    <t>SEGUIMIENTO IV TRIMESTRE DE 2023</t>
  </si>
  <si>
    <t>Se atiende lo construido e implementado por el Grupo de Gestión Financiera  mediante procedimiento con respecto a las declaraciones tributarias</t>
  </si>
  <si>
    <t>Se realiza el proceso de generación y pago de las órdenes de pago de PAG (extensivas), para reflejar la culminación de la gestión de pagos y su efecto en la contabilidad de acuerdo al procedimiento de órdenes de pago presupuestales y no presupuestales</t>
  </si>
  <si>
    <t>R:\2023\IMPUESTOS 2023</t>
  </si>
  <si>
    <t>Yency Romero</t>
  </si>
  <si>
    <t>R:\2023\PAGADURIA\PROCESO EXTENSIVO
Sistema SIIF Nación</t>
  </si>
  <si>
    <t>https://www.ssf.gov.co/web/guest/transparencia/presupuesto/ejecucion-presupuestal-historica-anual/presupuesto-de-gastos</t>
  </si>
  <si>
    <t>La Coodinaciòn del Grupo Financiero remitiò el 17 de marzo de 2023, correo electrònico a la Oficina Asesora de Planeaciòn en el que se adjuntan los formularios de programaciòn Anteproyecto 2024 de Funcionamiento y el documento de justificaciòn de cada una de las necesidades; como evidencia de la elaboraciòn y consolidaciòn de necesidades requeridas para la pròxima vigencia.</t>
  </si>
  <si>
    <t>Correo electronico y formatos de programaciòn presupuestal y justificación con destino a la Oficina de Planeación quien realiza el reporte respectivo.</t>
  </si>
  <si>
    <t xml:space="preserve">Se realiza y publica en pagina Web la ejecución presupuestal de manera trimestral
</t>
  </si>
  <si>
    <t>Correos de reporte mensual del registro en PIIP meses de octubre y noviembre</t>
  </si>
  <si>
    <t xml:space="preserve">Se realizó el registro de los avances financieros y fisicos de los proyectos de inversión vigencia 2023 a través de la plataforma PIIP del DNP, correspondiente a los meses de octubre y noviembre 2023. 
El reporte del mes de diciembre tiene plazo de reportarse hasta el 31 de enero de 2024.
</t>
  </si>
  <si>
    <t>MARIA TERESA VALVERDE RIVERA
BLANCA LUCIA SANCHEZ TORRES</t>
  </si>
  <si>
    <t>(24/24)*100</t>
  </si>
  <si>
    <t>Liza Rojas</t>
  </si>
  <si>
    <t>KELLY ALEJANDRA DAZA RIVERA</t>
  </si>
  <si>
    <t>1) Se adelantó el tercer monitoreo al PAAC a través de 6 reuniones con áreas priorizadas para tal fin, estas fueron: Oficina Asesora Jurídica, Superintendencia Delegada para la Responsabilidad Administrativa y las Medidas Especiales, Superintendencia Delegada para Estudios Especiales y la Evaluación de Proyectos, Grupo de Gestión Administrativa, Oficina Asesora de Planeación y Grupo de Gestión Contractual.
2) En cuanto a Racionalización de Trámites se adelantó el monitoreo de la estrategia de racionalización de trámites en el SUIT, se realizó la etapa de identificación y priorización de trámites y OPAS para la vigencia 2024 y se elaboró la Propuesta de la Estrategia de racionalización de trámites, para la vigencia 2024.
3) Se consolidó el Informe de Gestión de la Audiencia Pública de Rendición de Cuentas del segundo semestre de 2023, la cual fue realizada el 11 de diciembre de 2023, con la participación presencial de 75 personas y transmisión virtualmente por YouTube. También se elaboró el informe de evaluación de esta actividad. Los documentos relacionados se encuentran publicados en la página web de la Superintendencia del Subsidio Familiar. De igual manera se elaboró la Propuesta de la Estrategia de Participación Ciudadana y la Estrategia de la Rendición de Cuentas para la vigencia 2024. También, se realizó se socializó por correo electrónico a todos los funcionarios y contratistas de la entidad la Campaña de Participación ciudadana.
4) Durante el trimestre se adelantó el informe de seguimiento a la sección de transparencia de la página web de la entidad y se solicitaron los GLPI`S para la actualización de la información, actividad que es permanente. Se elaboró la Propuesta de la Estrategia de transparencia y acceso a la información pública, para la vigencia 2024.
5) Desde la OAP se realizaron los acompañamientos para el monitoreo, la revisión y actualización de los riesgos de corrupción de la entidad, en el mes de setiembre se terminó la actualización de los riesgos de los 21 procesos de la entidad. Como resultado se actualiza el mapa de riesgos de corrupción de la entidad que quedará vigente para la vigencia 2024.
6) Para el cuarto trimestre de 2023, el proceso de interacción con ciudadano realizo las siguientes actividades: 1) 17 actividades de educación informal en el departamento de Nariño, 2) 1 foro virtual de turismo accesible, 3) Se realizó la socialización con la comunidad Misak o guambiana de una actividad de educación informal, 4) Visita a Cajacofrem, en donde se visitó a la comunidad indígena Sikuani del departamento del Meta para informarla sobre el subsidio familiar en su lengua natal, 5) se Generando compromisos con las comunidades indígenas, con las comunidades Misak, Nasa, Pijao, Kamëntsa, Inga, Uitoto, Kichwa, Wounnan, Muisca Bosa, Muisca Suba y Yanacona, 6) se realizaron actividades de educación informal a trabajadores de las Cajas de Compensación Familiar del Meta y 7) se realizó el seminario para compartir conocimientos claves sobre accesibilidad e inclusión en las Cajas de Compensación Familiar.</t>
  </si>
  <si>
    <t>1) Soportes del tercer monitoreo al PAAC e informe. 
2) Monitoreo de la estrategia de racionalización de trámites en el SUIT. Propuesta de la Estrategia de racionalización de trámites, para la vigencia 2024.
3) Informe de Gestión de la Audiencia Pública de Rendición de Cuentas, realizada el 11 de diciembre de 2023. Informe de Evaluación de la Audiencia Pública de Rendición de Cuentas, del segundo semestre de 2023. Propuesta de la Estrategia de Participación Ciudadana y la Propuesta de la Estrategia de la Rendición de Cuentas para la vigencia 2024. Mensajes a todos los funcionarios y contratistas de la entidad la Campaña de Participación ciudadana.
4) Informe de seguimiento a la sección de transparencia de la página web de la entidad. Propuesta de la Estrategia de transparencia y acceso a la información pública, para la vigencia 2024.
5) Actualización de los riesgos de corrupción de la entidad, para la vigencia 2024. https://www.ssf.gov.co/web/guest/transparencia/planeacion/informe-de-gestion-de-la-entidad/gestion-de-riesgos/mapa-de-riesgo-de-corrupcion
6) Matriz espacios de participación ciudadana, proceso de interacción con ciudadano.</t>
  </si>
  <si>
    <t>Se oficializó y publicó la nueva versión del mapa de riesgos de gestión que se actualizó con las mesas de trabajo realizadas con todos los procesos de la entidad.
Se oficializó y publicó la nueva versión del mapa de riesgos de corrupción que se actualizó con las mesas de trabajo realizadas con todos los procesos de la entidad.
Se realizó la actualización del mapa de riesgos de seguridad de la información de la entidad</t>
  </si>
  <si>
    <t xml:space="preserve">
https://www.ssf.gov.co/web/guest/transparencia/planeacion/informe-de-gestion-de-la-entidad/gestion-de-riesgos/mapa-de-riesgo-de-corrupcion.
https://www.ssf.gov.co/web/guest/transparencia/planeacion/informe-de-gestion-de-la-entidad/gestion-de-riesgos/mapa-de-riesgo-de-gestion.
Archivo mapa de riesgos de seguridad de la información actualizado.</t>
  </si>
  <si>
    <t>Rodrigo Barrero Muñoz</t>
  </si>
  <si>
    <t>PLAN DE ACCIÓN 2023
SUPERINTENDENCIA DEL SUBSIDIO FAMILIAR SSF 
Decreto 612 de 2018 "Por eI cuaI se fijan directrices para Ia integración de los planes institucionales y estratégicos al Plan de Acción por parte de las entidades del Estado"</t>
  </si>
  <si>
    <t xml:space="preserve">Se realizaron 24 actividades programadas en el tercer (III) trimestre, las cuales se desarrollaron oportunamente, según se evidencia en el plan de accion de calidad adjunto. </t>
  </si>
  <si>
    <t>Carpeta en One Drive con las evidencias correspondientes al cumplimiento de la acción</t>
  </si>
  <si>
    <t>se adjunta Aceptacion de oferta y formato 4360 de reporte de auditoria</t>
  </si>
  <si>
    <t xml:space="preserve">Se realizó el ejercicio de arquitectura empresarial para el año 2023, en dónde se generaron los cuatro ciclos principales de la metodología, los cuales son identificación del estado actual, identificación del estado objetivo, generación de brechas y definición de un portafolio de proyectos, esto se realizó para la Superintendencia Delega de Estudios Especiales y Evaluación de Proyectos. </t>
  </si>
  <si>
    <t>1- Arquitectura Empresarial - Estado Actual -  Ejer 2023
2- Arquitectura Empresarial - Estado Objetivo -  Ejer 2023
3- Arquitectura Empresarial - Brechas -  Ejer 2023
4- Arquitectura Empresarial - Portafolio de Proyectos - Ejer 2023</t>
  </si>
  <si>
    <t>Emanuel de La Rosa</t>
  </si>
  <si>
    <t>Por medio de reuniones con el equipo de trabajo creado por OTIC y OAP, validaciones normativas y mejores prácticas de AE, se construyeron 2 documentos los cuales darán lineamientos y gestión y seguimiento para la Arquitectura Empresarial en la superintendencia. Estos documentos son:
•	Mesa técnica de arquitectura empresarial con el propósito de para planear, ejecutar, hacer seguimiento, socializar y reportar ante el Comité Institucional de Gestión y Desempeño el estado de los ejercicios de arquitectura Empresarial de la Superintendencia del Subsidio Familiar.
•	Procedimiento de Arquitectura Empresarial el cual brindará las bases y el soporte de cada uno de los pasos a realizar en los ejercicios de AE de la entidad.</t>
  </si>
  <si>
    <t>1- Mesa técnica Arquitectura Empresarial 2023
2- Procedimiento Arquitectura Empresarial SSF - 2023.</t>
  </si>
  <si>
    <t xml:space="preserve">Se realizo según  aceptacion de oferta No 351 de 2023. se realizó la auditoria de seguimiento No 2 a la certificacion de calidad  los dias 21 y 22 de noviembre de 2023. </t>
  </si>
  <si>
    <t xml:space="preserve">1) se elaboró la Propuesta de la Estrategia de racionalización de trámites, para la vigencia 2024.
2) Se elaboró la Propuesta de la Estrategia de Participación Ciudadana y la Estrategia de la Rendición de Cuentas para la vigencia 2024. 
3) Se elaboró la Propuesta de la Estrategia de transparencia y acceso a la información pública, para la vigencia 2024.
4) Se establecieron los lineamientos para la formulación de la Propuesta del Plan Anticorrupción y de Atención al Ciudadano para la vigencia 2024.
5) Se realizo seguimiento a los autodiagnosticos de las difrentes políticas del Modelo Integrado de Planeación y Gestión.
6) Se realizo consolidación de la matriz con el avance en cada una de las acciones pendientes por gestionar en las politicas  de MIPG
7) Se genero informe y/o presentación con los resultados obtenido en el seguimiento.
8) Se remitieron los correos electronicos a los deferentes lideres de las políticas con el resultado obtenido en el seguimiento a la implementación del modelo.
 </t>
  </si>
  <si>
    <t xml:space="preserve">* En el mes de octubre se establecieron los lineamientos para la formulación de la Propuesta del Plan Anticorrupción y de Atención al Ciudadano para la vigencia 2024, los cuales fueron socializados con las dependencias, a través de 13 reuniones que se realizaron para acompañar en la respectiva formulación. Con la información que remitieron las dependencias se consolidó la respectiva propuesta, la cual se presentó y fue aprobado en el Comité de Gestión y Desempeño en la sesión del 26 de diciembre de 2023, con sus documentos soportes: 1) Contexto estratégico, 2) Mapa de riesgos de corrupción, 3) Estrategia de participación ciudadana, 4) Estrategia de la rendición de cuentas, 5) Estrategia de racionalización de trámites y 6) la Estrategia de transparencia y acceso a la información pública.
* En el mes de octubre dio inicio el proceso de formulación del plan de acción institucional 2024, para ello la Oficina genero una reunión en la cual participaron los diferentes enlaces de los procesos, con el fin de brindar los lineamientos que debian ser tenidos en cuenta para la construcción del plan y que el mismo estuviese articulado con el plan estrategico sectorial, el plan estrategico institucional y las metas del gobierno nacional, de igual forma se realizo la verificación de las acciones y metas establecidas por cada lider del proceso, se generaron las retroalimentaciones necesarias para contar con un plan ajustado a la realidad institucional.  Posteriormente el plan fue presentado y aprobado por los miembros del comite institucional de gestión y desempeño y publicado en la pagina web de la entidad.
* Se realizo el reporte del Plan Estrategico Sectorial correspondiente al tercer trimestre de 2023.
* Se realizo seguimiento Plan de Acción 2023, se realizo la consolidación de las actividades adelantas en el III trimestre de 2023, posteriormente se consolido la información y se remitio correo electonico a la Oficina de Control Interno con la ifnormación a reportar.
* Se realizó monitoreo del cumplimiento a los planes de mejoramiento de la auditoria interna, para ello se diseño una matriz de consolidación  y se remitio el correo electronico.
</t>
  </si>
  <si>
    <t>1) Propuesta de la Estrategia de racionalización de trámites, para la vigencia 2024.
2) Propuesta de la Estrategia de Participación Ciudadana y la Propuesta de la Estrategia de la Rendición de Cuentas para la vigencia 2024.
3) Propuesta de la Estrategia de transparencia y acceso a la información pública, para la vigencia 2024.
4) Lineamientos para formular el PAAC vigencia 2024.
5) Presentación resultado seguimiento MIPG
6) Plan de trabajo MIPG
7) Evidencia correo electronico enviado seguimiento MIPGy resultados FURAG
8) Informe resultados MIPG</t>
  </si>
  <si>
    <t>Lineamientos para la formulación de la Propuesta del Plan Anticorrupción y de Atención al Ciudadano para la vigencia 2024. Plan Anticorrupción y de Atención al Ciudadano para la vigencia 2024. Documentos anexos: Contexto estratégico, Mapa de riesgos de corrupción, Estrategia de participación ciudadana, Estrategia de la rendición de cuentas, Estrategia de racionalización de trámites, y la Estrategia de transparencia y acceso a la información pública.
https://www.ssf.gov.co/web/guest/transparencia/planeacion/politicas-lineamientos-y-manuales/planes/plan-de-accion</t>
  </si>
  <si>
    <t>Referente a esta actividad y de acuerdo a su periodicidad se informa que se realizo la actualización y verificación del inventario asignado cumpliendo con el 100%.</t>
  </si>
  <si>
    <t>NA</t>
  </si>
  <si>
    <t xml:space="preserve">Se adjunta evidencias
</t>
  </si>
  <si>
    <t>Adriana Sánchez</t>
  </si>
  <si>
    <t>Durante el trimestre notificaron 3 resoluciones relacionadas con traslados de los cuales se adelantaron al 100%.
Resoluciones:(1090, 846,751,1128,1127)</t>
  </si>
  <si>
    <t>Se adjuntan evidencias</t>
  </si>
  <si>
    <t>Se realizó informe de seguimiento a la ejecución del Plan Anual de Adquisiciones SSF 2023 correspondiente al cuarto trimestre de 2023 el cual se encuentra publicado en la página web de la Entidad.</t>
  </si>
  <si>
    <t>https://www.ssf.gov.co/web/guest/transparencia/planeacion/politicas-lineamientos-y-manuales/planes/plan-anual-de-adquisiciones/seguimiento-al-plan-anual-de-adquisiciones</t>
  </si>
  <si>
    <t>Adriana Ramírez</t>
  </si>
  <si>
    <t>Se realizó informe de seguimiento al Plan Institucional de Gestión Ambiental - PIGA, en el cual se relacionan las actividades adelantadas durante el trimestre.
Para la ejecución de los recursos, se suscribió contrato 324/2023 con la empresa ASOCIACIÓN INTERNACIONAL DE CONSULTORÍA SAS</t>
  </si>
  <si>
    <t xml:space="preserve">Se adjunta Informe y evidencias
</t>
  </si>
  <si>
    <t>Yarleidy Mosquera</t>
  </si>
  <si>
    <t xml:space="preserve">Se realizó informe de seguimiento al Plan de Gestión Integral de Residuos Peligrosos - PGIR, en el cual se relacionan las actividades adelantadas durante el trimestre. </t>
  </si>
  <si>
    <t>Se realizó informe de seguimiento al Plan Estratégico de Seguridad Víal - PESV, en el cual se relacionan las actividades adelantadas durante el trimestre. 
A través del contrato 222 se adelantó la actualización e implementación del PESV.</t>
  </si>
  <si>
    <t>Se produjeron los cuatro documentos:
Estrategia de Comunicaciones
Estrategia Redes Sociales
Diseños Institucionales:
Documento Publicaciones Institucionales.</t>
  </si>
  <si>
    <t>Se produjeron los cuatro documentos:
Estrategia Comunicaciones: https://www.ssf.gov.co/documents/20127/1328581/Estrategia+de+comunicaciones+SUPERINTENDENCIA+DEL+SIBSIDIO+FAMILIAR+2024.pdf/68db1292-3900-64ea-bb48-4719f4101f5f
Estrategia Redes Sociales: https://www.ssf.gov.co/documents/20127/1328581/Estrategia+Redes+Sociales+SUPERINTENDENCIA+DEL+SIBSIDIO+FAMILIAR+2024.pdf/eca6fbe2-728b-74b5-c960-3fd9049d8f91
Diseños Institucionales:
chrome-extension://efaidnbmnnnibpcajpcglclefindmkaj/https://www.ssf.gov.co/documents/20127/1328578/Informe+Final_Productos+de+Dise%C3%B1o+de+Nataly+Gomez+y+Andres+Jurado.pdf/3cc44a07-e347-b96e-758e-e2d78217ce88
Diseños publicados en redes:
chrome-extension://efaidnbmnnnibpcajpcglclefindmkaj/https://www.ssf.gov.co/documents/20127/1328578/INFORME+ANUAL+COMMUNITY+MANAGER.pdf/e8c4f066-f011-f0fb-9dfb-ebfbeda49bfa</t>
  </si>
  <si>
    <t>JOHN GAVIRIA</t>
  </si>
  <si>
    <t xml:space="preserve">Documento evidencia diseños institucionales IV Trimestre:
</t>
  </si>
  <si>
    <t>Documento evidencia diseños institucionales IV Trimestre:
chrome-extension://efaidnbmnnnibpcajpcglclefindmkaj/https://www.ssf.gov.co/documents/20127/1328578/Informe+Final_Productos+de+Dise%C3%B1o+de+Nataly+Gomez+y+Andres+Jurado.pdf/3cc44a07-e347-b96e-758e-e2d78217ce88</t>
  </si>
  <si>
    <t>Las actividades de prensa fueron 8 y trataron temas de Comfacesar, Comfenalco Antioquia, Nombramiento superintendente encargada, turismo en las cajas y medidas en cajas ante irregularidades.</t>
  </si>
  <si>
    <t xml:space="preserve">Las actividades de prensa fueron:
Comfacesar inauguró su nueva y moderna oficina en la Loma ,Cesar  – Mi Diario Valledupar
Supersubsidio nombra a nuevo director en Comfenalco Antioquia (elcolombiano.com)
https://twitter.com/Supersubsidio/status/1727834192589762869
Petro acata decisión disciplinaria y nombra nueva superintendente • La Nación (lanacion.com.co)
https://twitter.com/RTVCnoticias/status/1722310138231439376
Supersubsidio dice que no transgredió norma y considera "excesiva" sanción de la Procuraduría | Patrimonio Radial del Tolima Ecos del Combeima Ibagué
Pidieron practicar una auditoría forense a Comfenalco Antioquia (elcolombiano.com)
Turismo local ha bajado su ritmo este año a raíz de la subida del IVA | Finanzas | Economía | Portafolio
SuperSubsidio tomó las medidas necesarias ante presuntas irregularidades en las cajas de Compensación (elpais.com.co)
</t>
  </si>
  <si>
    <t xml:space="preserve">Los mensajes/videos difundidos fueron 12  sobre los avances en las cajas intervenidas, el proyecto supernova, inembargabilidad, seminario jurídica, Un sistema de amor social.
</t>
  </si>
  <si>
    <t>Los mensajes/videos difundidos fueron:
https://www.facebook.com/reel/738949708290715
https://twitter.com/Supersubsidio/status/1735366543578632431
https://twitter.com/Supersubsidio/status/1735281652941701497
https://twitter.com/Supersubsidio/status/1734641768967086350
https://twitter.com/Supersubsidio/status/1732822541012541515
https://twitter.com/Supersubsidio/status/1732442480056963327
https://twitter.com/Supersubsidio/status/1732100972657168562
https://twitter.com/Supersubsidio/status/1731702154778353861
https://twitter.com/Supersubsidio/status/1730673357824160054
https://twitter.com/Supersubsidio/status/1729202232112095655
https://twitter.com/Supersubsidio/status/1727310859301700066
https://twitter.com/Supersubsidio/status/1726958319817077022</t>
  </si>
  <si>
    <t>Se realizó la segunda Audiencia de Rendición de Cuentas el 11 de diciembre.</t>
  </si>
  <si>
    <t>https://youtube.com/live/F5y2hryo9w0</t>
  </si>
  <si>
    <t>Las publicaciones institucionales fueron sobre los temas de interés de la Superintendencia para toda la ciudadanía. En el informe adjunto se muestran.</t>
  </si>
  <si>
    <t>Informe adjunto</t>
  </si>
  <si>
    <t>Se publicó la Matriz ITA del IV Trimestre en el Portal Corporativo</t>
  </si>
  <si>
    <t>https://www.ssf.gov.co/web/guest/transparencia/planeacion/pol%C3%ADticas-estrategias-y-manuales/estrategias/estrategia-de-comunicaciones</t>
  </si>
  <si>
    <t xml:space="preserve">Se realizó el documento con las publicaciones institucionales, didácticas, de comunicación y de apoyo en los diferentes canales: Informe Anual Community Manager: </t>
  </si>
  <si>
    <t>Durante el trimestre 4 de 2023 se adelantaron 62 procesos contractuales en Colombia Compra Efciente (tienda virtual y Secop).</t>
  </si>
  <si>
    <t>Libro radicador de contratos, Carpetas electrónicas de los contratos en la plataforma Esigna, registro en la plataforma del Secop II (Colombia Compra Eficiente), registro de procesos adelantados a través de la Tienda Virtual del Estado Colombia, Radicación de solicitudes mediante la plataforma esigna y Plan Anual de Adquisiciones.</t>
  </si>
  <si>
    <t>Jenny Milena Collazos Caro</t>
  </si>
  <si>
    <t>Durante el trimestre 4 de 2023, se realizaron 13 solicitudes para publicar 62 procesos de contratación en el botón de Transparencia, menú 8. Contratación. La información puede ser consultada en el link https://www.ssf.gov.co/web/guest/publicaci%C3%B3n-de-la-informaci%C3%B3n-contractual-2023.</t>
  </si>
  <si>
    <t>https://www.ssf.gov.co/web/guest/publicaci%C3%B3n-de-la-informaci%C3%B3n-contractual-2023</t>
  </si>
  <si>
    <t xml:space="preserve">Durante el IV Trimestre se realizo la actualizacion de 22 Tabla de Retencion Documental de todas las areas de la SSF.
Se llevo a cabo el Plan de Capacitación sobre los siguientes temas: Expediente eelctrónico - Organización de archivos - Aplicación de Tablas de Retención -  Diligeciamiento de inventarios documentales  - Instrumentos Archivísticos. </t>
  </si>
  <si>
    <t>Se encuentra en las carpetas compratidas del area</t>
  </si>
  <si>
    <t>Erika Johana Quintero Ureña</t>
  </si>
  <si>
    <t>Durante el II semestre se realizo la publicacion 22 actos administrativos (21 resoluciones y 1 Circular externa)</t>
  </si>
  <si>
    <t>https://www.ssf.gov.co/web/guest/transparencia/normatividad/sujetos-obligados-del-orden-nacional</t>
  </si>
  <si>
    <t>Se realizó, en el marco del plan anual de capacitaciones, una actividad para socializar temas y conceptos importantes del derecho disciplinario en el marco del Código General Disciplinario, en siete (7) grupos los cuales recibieron dos (2) sesiones cada uno.</t>
  </si>
  <si>
    <t>Informe de capacitación según información suministrada por el proveedor. Anexo en el correo de envío.</t>
  </si>
  <si>
    <t>Nelson Alejandro Caro Gomez</t>
  </si>
  <si>
    <t>Se desarrollo una (1) capsula informativa respecto a temas del ámbito disciplinario producto de la Ley 1952 de 2019 y la Ley 2094 de 2021.</t>
  </si>
  <si>
    <t>Anexo en el correo de envío</t>
  </si>
  <si>
    <t>Dando cumplimiento con el Modelo Integrado de Planeación y Gestión (MIPG), en Liderazgo Institucional En espacios de la construcción para la convivencia se hizo:
FURAG
Salud Y Bienestar: Empleo Pleno Y Productivo. Erradicar El Trabajo Forzoso: Educación De Calidad. (6 octubre 2023)
Conferencia “Cambio Y Manejo De Emociones" 23 octubre 2023)
Conferencia “Teoría Del Conflicto"26 octubre 2023)
Conferencia: Cultura Inclusiva Y Misoginia: “Todo Lo Bueno Empieza Sin Barreras (2 noviembre 2023)
Conferencia: Equidad De Género: Enfoque Diferencial LGTBIQ+ (9 noviembre 2023)
INTEGRIDAD Y CAMBIO CULTURAL
Cierre Del Código De Integridad: “Consolidando Una Cultura De Valores (11 noviembre 2023)
 Chef Fusión, Lideres Con Pasión, Clima Y Cultura Organizacional (3,10,17,24 noviembre)
Clima Y Cultura Organizacional: Desafío De Los Servidores Públicos Transformando Entorno Laboral (15,16 noviembre)
COACH INDIVIDUAL
COACHING Para El Crecimiento Personal Y Profesional (barias fechas de noviembre y diciembre de acurdo a la disponibilidad de los funcionarios inscritos)
DISEÑAR LAS ESTRATEGIAS DE LAS RUTAS
Actualización de las rutas de acuerdo a MIPG (de julio a noviembre)</t>
  </si>
  <si>
    <t xml:space="preserve">El documento informe de ejecución de presupuesto de inversión del año 2023, se encuentra en la carpeta compartida de Grupo de Gestión de Talento Humano, carpeta 2023,  contratos personas jurídicas 2023, contrato 196-2023 CAFAM, clima y cultura organizacional 2023, actualización rutas MIPG. </t>
  </si>
  <si>
    <t xml:space="preserve">Se cumple con los informes mensuales, trimestrales y cuatrimestrales solicitados por el área de planeación así: se realizó el diligenciamiento del formato establecido para el  seguimiento a los proyectos de inversión los contratistas y Cafam (cualitativo y cuantitativo),  realización y seguimiento Plan de Acción Institucional y riesgos de gestión, Diligenciar matriz de Seguimiento y proyecciones ejecución presupuestal  MINTRABAJO,  se apoyó en  información de Rendición de Cuenta. Riesgos de corrupción, Se realizaron los cronogramas de las actividades contractuales que ejercen los contratistas del área de Talento Humano, se revisó y actualizó los documentos del procedimiento del Grupo de Gestión de Talento Humano en Isolución. Se realizó el formato para solicitar información de mapa de riesgos de gestión actualizado de cuarto trimestre.
A cierre de 30  de  Diciembre  se ejecutaron todas las actividades programadas en Bienestar  así: vacaciones recreativas del mes de octubre, y diciembre, gestión en  actividades de Clima y cultura organizacional, Cierre de código de integridad consolidando una Cultura De Valores, y   actividades de inclusión. se cierra informe  consolidado de información de actividades gestionadas por presupuesto de inversión dando un avance de lo realizado a corte del mes de diciembre. en Rutas (MIPG) se cumplió con la ejecución al  100% de acuerdo a programación. En PIC se realizó inducción así:  26 de oct , 23 de Nov  en Dic no hubo ingresos,   Se ha ejecutado Cumplimiento de PIC  100%.  se realizó la revisión de las Historias Laborales funcionarios activos con un avance de 85%.  Se elaboró y aprobó  formatos  en gestión documental de GH, y se cargaron en Isolucion.     En  SG-SST se  programó  charla virtuales en prevención y promoción,  se realizó capacitación a los miembros de la brigada de emergencias de la entidad, se realiza matriz de seguimiento a inspecciones de puesto de trabajo 2023, se implementa la matriz de seguimiento asistencia a los trabajadores con las actividades de SST. 
</t>
  </si>
  <si>
    <t>Las evidencias de gestión de contratistas estan en la  Ruta:  GGTH\2023\CONTRATISTAS 2023\CONTRATISTAS -Proyecto de Inversión 2023.  Las evidencias de gestión rutas Mipg, En la ruta : GGTH:\2023\EJECUCIÓN ACTUALIZACION RUTAS MIPG</t>
  </si>
  <si>
    <t>De manera permante se actualiza  las Historias Laborales de acuerdo a los documentos recibidos  las cuales reposan en el archivo y se cumple con lo establecido.</t>
  </si>
  <si>
    <t xml:space="preserve">PLAN DE PREVISION DEL RECURSO HUMANO 
VINCULADOS:  para el cuarto trimestre de 2023, se vincularon a la entidad  servidores públicos (1) un   servidor público en provisionalidad, 1Denisse Murillo Suarez, Profesional Especializado 2028- .
ENCARGOS: en el cuarto   trimestre de 2023,   se realizo un ( 1) encargo - Juan Arley Naranjo Lesmes - Profesional Especializado 2028-21 
ASIGNACION DE FUNCIONES: Se realizaron 9 asignaciones de funciones a los siguientes servidores públicos: 1)   1)Angie Katerine Monroy Bobadilla- como Superintendente Delegada de para la Responsabilidad Administrativa y las medidas Especiales y como Superintendente del Subsidio Familiar (E) . 2- Adriana Mercedes Bonilla -  De la Direccion Financiera y contable  -  3. Claudia Lorena Cortes Arias - Superintendente Delegada para Estudios Especiale y la Evaluaicon de proyectos - igualmente como Secretaria General ; 4. Eduard Daniel Garcia - Jefe de la oficina de TIC ; 6. Luisa Fernanda Pardo Jefe de la oficina asesora de Planeación. 7.Nini Johana Sandoval Jaime - Coordinadora del Grupo de Gestión del Talento Humano  
DESVINCULACIONES : para el cuarto  trimestre se tuvo que hubo (cero ) desvinculaciones de servidores públicos.
PLAN DE VACANTES : Al termino del cuarto   semestre  de los 149 de los funcionarios de la  SSF. 147 cargos estan  provistos y 2  (dos) cargos  por proveer : profesional especializado 2028 21 y profesional especializado 2028-17. 
</t>
  </si>
  <si>
    <t>Las evidencia son las Resoluciones que se encuentran en la plataforma de Esigna igualmente en la carpeta institucional, así, como la planta de personal cuya dirección virtual es: Carpeta compartida 2023\planta de personal\seguimiento planta de personal  6 de diciembre de 2023</t>
  </si>
  <si>
    <t xml:space="preserve">Las inducciones se  llevaron a cabo en las siguientes fechas:  26 Oct,  23 de Nov,  en Dic no se realizo debido a que no ingreso ningún funcionario. Se hizo la  oferta de 11 cursos de capacitación  a los funcionarios y contratistas en los diferentes ejes temáticos asi :  Apropiación de los conceptos de ciberseguridad Controles y seguridad informática Gobierno digital e interoperabilidad Comisión de personal para servidores públicos  Contextualización de la provisión de empleos de carrera administrativa  Establecer procesos de contratación equitativos  Introducción a la gestión del ciclo de proyectos Automatiza los procesos de tu empresa Plan de comunicación digital Estrategia para la transformación digital Cómo sistematizar los procesos de tu negocio con las siguientes  entidades , SENA, CÁMARA DE COMERCIO,  AGREMIACIONES SINDICALES.      
En PIC  desde 11 Nov se ofertaron los siguientes cursos a los funcionarios así:  Acto Administrativo - Cpaca Contratación Estatal E-Flow Festival De Transformación Digital Formación De Directivos Gestión Documental Microsoft 365 Protocolo De Género Reinducción  Restauración Servicio Al Ciudadano Siger Simon Transefrencia Y Gestión Del Conocimiento </t>
  </si>
  <si>
    <t>Las evidencia   en ruta :GGTH\2023\PIC- PLAN DE CAPACITACIÓN 2023</t>
  </si>
  <si>
    <t xml:space="preserve">CÓDIGO DE INTEGRIDAD
Chef Fusión – Lideres con pasión clima y cultura organizacional (3,10,17,24 octubre)
EVENTOS ARTÍSTICOS ARTESANALES
Taller de alambrismo (se inicia el 26 de septiembre 24 octubre)
Viernes de la súper:  SHOW ARTÍSTICO COLOMBIANO (27 octubre)
Viernes de la súper: experiencia gastronómica pasabocas navideños (24 noviembre)
CONMEMORACIÓN
pertenencia institucional día del orgullo de la súper (29 septiembre)
EVENTOS DEPORTIVOS
Acondicionamiento Físico: Rumba Zumba (25 octubre al 23 noviembre)
ACTIVIDADES RECREATIVAS
Vacaciones recreativas (9 al 13 octubre) 
Vacaciones recreativas (27 noviembre al 1 diciembre)
ENTORNO LABORAL SALUDABLE
Pausas activas (Todos los días del mes octubre noviembre)
</t>
  </si>
  <si>
    <t>El informe de  CAFAM con el cumplimiento  de las actividades. Las evidencias de gestión rutas  ruta : carpeta 2023\ contratos personas jurídicas 2023\ contrato 196-2023 CAFAM</t>
  </si>
  <si>
    <t>Incentivo no pecuniario  Se entregaron así:
Excelencia academica (18 diciembre 2023)
Incentivo no pecuniario mejores funcionarios (30 noviembre) 
Equipos de trabajo (18 Diembre 2023)</t>
  </si>
  <si>
    <t>Carpeta compartida de  GRUPO DE GESTIÓN DE TALENTO HUMANO\2023\CONTRATOS PERSONAS JURIDICAS 2023\CONTRATO 196-2023 CAFAM \Contrato CAFAM estan las facturas,  y correos de los envios a los funcionrios</t>
  </si>
  <si>
    <t>En el mes de octubre se realiza:
-Capacitación presencial y virtual sobre prevención y manejo del sobrepeso y obesidad el 11 de octubre 2023.           
-Capacitación presencial y virtual sobre manejo del tiempo. 17 de octubre 2023.  
-El diseño de pautas comunicativas de promoción y prevención sobre: Simulacro de evacuación.
-Capacitación sobre primeros auxilios para la brigada de emergencias el 2 de octubre 2023.
-Entrega de dotación para la brigada de emergencia el 3 de octubre 2023.
-Reunión de preparación para el simulacro de emergencias con asesor de la ARL el 4 de octubre 2023.
-Reunión para definir programa deportivo de la entidad el 10 de octubre 2023.
-Reunión para verificación de cumplimiento SST a terceros (aseo y cafetería, vigilancia, rutas y call center el 26 octubre 2023.
En el mes de noviembre se realiza:
- Reunión virtual de seguimiento al plan de trabajo 2023 con Unimsalud.
- Capacitación sobre cuidado de espalda el 7 de noviembre 2023
-Capacitación uso de elementos de protección personal y uso adecuado de herramientas de oficina 15 de noviembre 2023.
-Capacitación presencial y virtual sobre trabajo bajo presión el 21 de noviembre 2023.        
-Pauta comunicativa sobre recomendaciones de prevención de infecciones respiratorias por temporada de lluvias.  
-Reunión del plan estratégico seguridad vial 7 noviembre 2023
- Entrega de elementos para los botiquines de los vehículos de la entidad noviembre 2023.
- Capacitación para la Brigada de emergencias sobre prevención y manejo de incendios y evacuación el 21 noviembre 2023.
-Reunión de seguimiento con ARL positiva sobre el accidente laboral grave ocurrido en el 2022 se realiza el 28 de noviembre 2023.
En el mes de diciembre: se realizan en las siguientes actividades: 
-Revisión y actualización de los elementos de los botiquines de la entidad.
-Elaboración junto con la ARL positiva del programa del programa deportivo de la SSF.
- Capacitación sobre adaptación al cambio el 5 de diciembre 2023
-Seguimiento a la realización de valoraciones nutricionales del programa de vigilancia de prevención y revisión de los informes enviados de cada funcionario los cuales son confidenciales. 
- Revisión y actualización de las cotizaciones para el proveedor de exámenes médicos ocupacionales 2024.
-Reunión con la ARL positiva para asesoría de revisión por la dirección se programó en el mes de noviembre, pero se realizó el 19 de diciembre 2023.
-Se organiza con la ARL positiva la pista de entrenamiento para los brigadistas de la entidad el 6 de diciembre 2023.
-Se programa asesoría legal para comité de convivencia laboral diciembre 2023.
-Se realiza autoevaluación final de estándares mínimos 2023 el 26 de diciembre 2023
-Plan de trabajo de seguridad y salud en el trabajo 2024
-Verificación de cumplimiento de estándares mínimos el 26 de diciembre 2023.
Se implementa la matriz de ausentismo laboral 2023 con la información suministrada por la entidad en el último trimestre
Se realiza inducción de SST a los nuevos funcionarios de la entidad mediante capacitación presencial 26 de octubre, 23 de noviembre y el 21 de diciembre 2023 en la entidad.
Se actualiza la matriz de seguimiento asistencia a los trabajadores con las actividades de seguridad y salud en el trabajo en el último trimestre.
Se realiza reunión con asesor ARL positiva para seguimiento del plan de trabajo 2023 26 de octubre y el 28 de noviembre en las instalaciones de la entidad y se programa reunión virtual para el 21 de diciembre 2023.
En el mes de noviembre y diciembre: se realiza seguimiento al cumplimiento de condiciones ergonómicas de 3 teletrabajadores de acuerdo las observaciones de la inspección de puesto de trabajo mediante actualización de matriz de seguimiento</t>
  </si>
  <si>
    <t xml:space="preserve">100%  de cumplimiento </t>
  </si>
  <si>
    <t>GGTH\2023\CONTRATISTAS PERSONAS  NATURALES 2023\CONTRATISTAS -Proyecto de Inversión 2023\Johanna Andrea González Duarte</t>
  </si>
  <si>
    <t xml:space="preserve">Se envio el  procedimiento de conflicto de interes de la ssf para  revisión y visto bueno por parte de grupo de control interno disciplinario.          
Se envió  el dia 04-10-2023 el  autodiagnóstico con actividades de Conflicto de Interés tercer trimestre OAP para  seguimiento y monitoreo.
</t>
  </si>
  <si>
    <t>Con el  autodiagnóstico se hace seguimiento y  monitoreo a la estrategria  en relación al avance de las actividades.  Ruta  GGTH:\2023\CONFLICTO DE INTERÉS  y correos enviados</t>
  </si>
  <si>
    <t>Nini Sandoval</t>
  </si>
  <si>
    <t xml:space="preserve">Se realizó la revisión de las Historias Laborales activas, las cuales han sido actualizadas con la documentación que estaba pendiente de acuerdo a la documentación recibida.  Se  organizo  las carpetas y se retiro los documentos que se encontro con duplicidad, se anexaron los documentos faltantes, se organiza en orden cronológico para su posterior foliación.,  Dic  se realiza foliación s Historias Laborales activas. también se incluyen documentos de fechas anteriores encontrados en el archivo  año 2022.
 A la fecha 30 deDiciembre de 2023, el de archivo esta en un 85%. 
Se implemento   nuevos formatos de Historia Laboral de los funcionario así:   Prestamo,  testigo documental, y  documentos anexos.  </t>
  </si>
  <si>
    <t>En el IV trimestre 2023 se realizaron tres (3) auditorias Comunicación Pública, Procesos Disciplinarios y Gestión Estadística General del Sistema de Subsidio Familiar. 
A la fecha, todas las auditorías de encuentran cerradas, dando cumplimiento al plande trabajo del año 2023 el cual fue aprobado en el Comité de Coordinación Institucional de Control Interno del 2022.</t>
  </si>
  <si>
    <t>(3/3)100 = 100%</t>
  </si>
  <si>
    <t xml:space="preserve">Las auditorías adelantadas, se encuentran en el aplicativo Isolución, módulo Auditorías (2023) en el siguiente link:
https://isolucion.ssf.gov.co/IsolucionCalidad/Mejoramiento/frmCronogramaAuditoria.aspx  </t>
  </si>
  <si>
    <t>Mónica Gicella Ruiz Soto</t>
  </si>
  <si>
    <t>Para el primer (I) semestre de 2023, se adelanta informe de Seguimiento y Monitoreo a los Planes de Mejoramiento Individual.</t>
  </si>
  <si>
    <t>Se encuentra publicado en la página web  de la SSF en el siguiente link:
https://www.ssf.gov.co/web/guest/transparencia/contol/reporte-de-control-interno</t>
  </si>
  <si>
    <t>Después de cumplido el IV trimestre 2023, se realiza Seguimiento a la Ejecución del Plan de Acción Institucional correspondiente al tercer (III) trimestre de 2023, el cual se encuentra publicado en la página web de la entidad.</t>
  </si>
  <si>
    <t>Después de cumplido el IV trimestre 2023, se realiza Seguimiento a los Indicadores de Gestión Institucional correspondiente al tercer (III) trimestre de 2023, el cual se encuentra publicado en la página web de la entidad.</t>
  </si>
  <si>
    <t>Después de cumplido el IV trimestre 2023, se realiza Seguimiento a los Riesgos ed Gestiónpor proceso, correspondiente al tercer (III) trimestre de 2023, el cual se encuentra publicado en la página web de la entidad.</t>
  </si>
  <si>
    <t>Se eleboraron 49 informes a entes internos y externos de acuerdo a la normatividad vigente.</t>
  </si>
  <si>
    <t>(49/49) 100 = 100</t>
  </si>
  <si>
    <t>Yisele Barrios</t>
  </si>
  <si>
    <t>Informe Latino Bi - 313 diciembre 2023.pdf
https://ssfgov.sharepoint.com/:f:/s/Contrato313-Microstrategy/ErxR2mVD15pPkjIuqW_frKYBcMEAk9lW5B9_J8-lv4xuog?e=VlB59Q
Informe de Gestión Contrato 274 29-12-23.pdf
https://ssfgov.sharepoint.com/:f:/s/Gobiernoyanalticadedatos/ElkNW68nVM5Cmq6OGbK-ytsB131u2L14N0-e3QE8ZHGy-Q?e=Z47S03</t>
  </si>
  <si>
    <r>
      <t xml:space="preserve">De acuerdo con los proyectos e iniciativas de la hoja de ruta de Arquitectura Empresarial se adelantaron actividades relacionadas con:
- PRY-02-Inteligencia de negocios: Adición contrato 274 de 2022 para modelos de analítica de datos Fondo FOSFEC. Porcentaje de avance del plan 100%
- IN-6-Publicar en portal datos abiertos información seguimiento y gestión de las vigiladas. Contratación servicios para elaboración tableros de control gerenciales en SIGER. Porcentaje de avance del plan 100%
- Con corte 31 de diciembre el valor en compromisos es de $594.000.000, con valor obligado del reporte del SIIF de $318.974.800, sin embargo los contratos culminaran con los entregables presupestados y los recursos ejecutados en su totalidad
- Se encuentran en liquidación los contratos y con ello la obligación y pago final
</t>
    </r>
    <r>
      <rPr>
        <b/>
        <sz val="10"/>
        <color theme="1"/>
        <rFont val="Calibri"/>
        <family val="2"/>
        <scheme val="minor"/>
      </rPr>
      <t>Contratista                             Obligación         Contrato</t>
    </r>
    <r>
      <rPr>
        <sz val="10"/>
        <color theme="1"/>
        <rFont val="Calibri"/>
        <family val="2"/>
        <scheme val="minor"/>
      </rPr>
      <t xml:space="preserve">
LATINO BI CONSULTING SAS       $83,974,800.00      CPS 313-2023
UT-GD-2022                                          $235,000,000.00      274/2022</t>
    </r>
  </si>
  <si>
    <r>
      <t xml:space="preserve">- Cumplimiento actividades establecidas en el Plan de de Seguridad para la vigencia 2023, exceptuando el desarrollo de las sesiones del Comité Técnico de Seguridad, Riesgos, continuidad y Protección de Datos Personales no convocado.
- Con corte 31 de diciembre el valor en compromisos es de $513.094.603, con valor obligado del reporte del SIIF de $140.233.334, sin embargo los contratos culminaran con los entregables presupestados y los recursos ejecutados en su totalidad
</t>
    </r>
    <r>
      <rPr>
        <b/>
        <sz val="10"/>
        <color theme="1"/>
        <rFont val="Calibri"/>
        <family val="2"/>
        <scheme val="minor"/>
      </rPr>
      <t>Contratista                                             Obligación        Contrato</t>
    </r>
    <r>
      <rPr>
        <sz val="10"/>
        <color theme="1"/>
        <rFont val="Calibri"/>
        <family val="2"/>
        <scheme val="minor"/>
      </rPr>
      <t xml:space="preserve">
CARLOS HERNAN MEDINA AYALA                  $5.366.667               149/2023
JOSE GREGORIO RODRIGUEZ                          $39,666,667               232/2023
ALINA TECH SAS                                                       $95,200,000               CONTR 354-2023
COLSOF S.A.S.                                                                                 $-                 CONTR SSF 377-2023
KAVANTIC S.A.S.                                                                             $-                 OC 122919 CONTR 380-2023</t>
    </r>
  </si>
  <si>
    <t>Seguimiento Plan Seguridad y Privacidad 2023.xlsx</t>
  </si>
  <si>
    <t>Juan José Olivella</t>
  </si>
  <si>
    <t>- Corresponde a los registros en GLPI (software para la gestión de servicios de TI) y consecuente balance  de los Casos registrados por usuarios para servicios TI, a la fecha del corte.
Total casos recibidos GLPI: 7648
Total Número de casos atendidos, solucionados  GLPI: 7645</t>
  </si>
  <si>
    <t>99,96%</t>
  </si>
  <si>
    <t>SOPORTE CASOS GLPI 1ENE - 31DIC2023.xlsx</t>
  </si>
  <si>
    <t>Hector Matamoros</t>
  </si>
  <si>
    <r>
      <t xml:space="preserve">- Implementación Nueva Circular 2
- Salida a producción del Visor XML - PDF
- Paso a producción de funcionalidad cierre automático de Reenvios
- Generación carta a Empleadores Morosos
- Registraduría: Paso a producción modulo CCF y SSF, Desarrollo WebService. 
- Documentación reglas SIMON
- Documentación Prueba de concepto para cargue simultáneo PDF
- Paso a producción APIs APP Supersubsidio: Infraestructura y Directorio CCF
- Realizar seguimiento al Soporte de Nivel 1 de SIMON 2,0 y generar estadísticas
- Realizar seguimiento a las actividades recurrentes de base de datos
- Obligaciones con Recursos Vigencia 2023: $ 196,066,667
</t>
    </r>
    <r>
      <rPr>
        <b/>
        <sz val="10"/>
        <color theme="1"/>
        <rFont val="Calibri"/>
        <family val="2"/>
        <scheme val="minor"/>
      </rPr>
      <t>Contratista                                                       Obligaciones          Contrato</t>
    </r>
    <r>
      <rPr>
        <sz val="10"/>
        <color theme="1"/>
        <rFont val="Calibri"/>
        <family val="2"/>
        <scheme val="minor"/>
      </rPr>
      <t xml:space="preserve">
FREDDY YARNEY ROMERO MORENO                         $ 97,466,667                      028/2023
REINEL FERNANDO PUENTES MORENO                    $ 98,600,000                      006/2023</t>
    </r>
  </si>
  <si>
    <t>Proyecto_SIMON_V2.pdf</t>
  </si>
  <si>
    <t>María Cristina Villar</t>
  </si>
  <si>
    <r>
      <t xml:space="preserve">- Actualización circular 002 del 2023​
- Tableros de Seguridad de la información​
- Tableros Población, Ley 115, Financieros, FOVIS
- Paso a producción del contrato 274
- Adquisicón y renovación de Licencias MSTR
- Con corte 31 de diciembre el valor en compromisos es de $739,843,341, con valor obligado del reporte del SIIF de $732,843,341, sin embargo los contratos culminaran con los entregables presupestados y los recursos ejecutados en su totalidad
</t>
    </r>
    <r>
      <rPr>
        <b/>
        <sz val="10"/>
        <color theme="1"/>
        <rFont val="Calibri"/>
        <family val="2"/>
        <scheme val="minor"/>
      </rPr>
      <t xml:space="preserve">Contratista                                            Obligaciones          Contrato
</t>
    </r>
    <r>
      <rPr>
        <sz val="10"/>
        <color theme="1"/>
        <rFont val="Calibri"/>
        <family val="2"/>
        <scheme val="minor"/>
      </rPr>
      <t>DAVID ANDRÉS ACERO MORENO                     $ 96,616,674                   059/2023
MARIA CRISTINA VILLAR NOVA                          $ 97,750,000                   017/2023
VICTOR ALFONSO DUARTE QUINTERO        $ 93,216,667                   080/2023
YUBER HERNAN ESPINOSA GOMEZ               $ 96,900,000                   036/2023
LATINO BI CONSULTING S A S                           $200,000,000                   313/2023
CASAS BELLO JUAN DAVID                                   $40,560,000                   065/2023
CUERVO GOMEZ DIDIER SNEIDER                     $79,800,000                    034/2023
ZABALA PEREZ MABEL ANDREA                       $28,000,000                    251/2023</t>
    </r>
  </si>
  <si>
    <t>Certificado Licenciamiento Renovacion MSTR.pdf
Informe Plan SIGER DIC2023.pptx</t>
  </si>
  <si>
    <t>Yisel Barrios</t>
  </si>
  <si>
    <r>
      <t xml:space="preserve">En la vigencia se adelantaron diferentes intervenciones en la plataforma BPM, entre las cuales la automatización generó dos (2) procesos implementados, mientras que otros cuatro (4) presentan un avance importante para su paso a producción. Los procesos implementados son:
- Finalización proceso de certificados laborales básico
 - Finalización reporte del cargue de las CCF
- Avance cronograma de Automatizaciones 64%
- Obligaciones con Recursos Vigencia 2023: $ 246,716,667
</t>
    </r>
    <r>
      <rPr>
        <b/>
        <sz val="10"/>
        <color theme="1"/>
        <rFont val="Calibri"/>
        <family val="2"/>
        <scheme val="minor"/>
      </rPr>
      <t>Contratista                                                 Obligaciones                 Contrato</t>
    </r>
    <r>
      <rPr>
        <sz val="10"/>
        <color theme="1"/>
        <rFont val="Calibri"/>
        <family val="2"/>
        <scheme val="minor"/>
      </rPr>
      <t xml:space="preserve">
ARNOLD FABIÁN LEÓN DUEÑAS                                $ 17,400,000                             210/2023
ARNOLD FABIÁN LEÓN DUEÑAS                                $  9,600,000                             323/2023
JORGE ELIECER AMAYA RAMÍREZ                            $ 86,133,333                             137/2023
DUBAN FELIPE MARTINEZ VARGAS                         $ 15,066,667                             247/2023
JUAN DAVID CASAS BELLO                                            $15,360,000                             023/2023
GOMEZ ARTEAGA DANIEL MAURICIO                      $ 20,766,667                            316/2023
ROLDAN MARTINEZ ANDRES EDUARDO               $ 97,750,000                            023/2023</t>
    </r>
  </si>
  <si>
    <t>Proyecto_Automatizacion_VF5.pdf</t>
  </si>
  <si>
    <t>Kimberly Pinzón</t>
  </si>
  <si>
    <r>
      <t xml:space="preserve">- Firewall. Se genera el entregable de los productos a nivel contractual 
- Soporte Microsoft Premier. Se genera el entregable del producto con la respectiva ficha técnica
- Migración a Nube Pública. Se genere pruebas en productivo de los sistemas de infomación SIGER y Davinci
- Licencias certificado digital y estampado cronológico
- Servicio Microsoft Assurance. Licencial CAL y Correo Institucional
- Renocación licencias Arcsight
- Con corte 31 de diciembre el valor en compromisos es de $2,067,284,870.28, con valor obligado del reporte del SIIF de $1,307,495,270, sin embargo los contratos culminaran con los entregables presupestados y los recursos ejecutados en su totalidad
</t>
    </r>
    <r>
      <rPr>
        <b/>
        <sz val="10"/>
        <color theme="1"/>
        <rFont val="Calibri"/>
        <family val="2"/>
        <scheme val="minor"/>
      </rPr>
      <t xml:space="preserve">Contratista                                                Obligaciones    Contrato
</t>
    </r>
    <r>
      <rPr>
        <sz val="10"/>
        <color theme="1"/>
        <rFont val="Calibri"/>
        <family val="2"/>
        <scheme val="minor"/>
      </rPr>
      <t>SERGIO ADOLFO CARREÑO CASTILLO              $ 80,266,667          029/2023
BRANCH OF MICROSOFT COLOMBIA INC          $ 250,000,000       231/2023
CAMERFIRMA COLOMBIA SAS                                        $ 5,140,800        OC 116262
COLSOF S.A.S.                                                                     $ 169,813,000        329/2023
CONTROLES EMPRESARIALES S A S	                                            $0      	   271/2023
GRUPO MICROSISTEMAS COLOMBIA SAS                                $0         378/2023
NGEEK SAS                                                                                $ 71,159,505         304/2023
UNION TEMPORAL TIGO - BEXT 2021            $ 731,115,298.20         OC 116069</t>
    </r>
  </si>
  <si>
    <t>FI-ARC-037 Formato para el Diseño de Pruebas.pdf
Proyectos Infrestructura 2023.pptx</t>
  </si>
  <si>
    <r>
      <t xml:space="preserve">- Se implementó XRoad en ambiente de QA dentro de los servidores de la Superintendencia  
- Se certificó el diccionario de datos de fuente de datos de atributos para lenguaje común de intercambio de información
- Se establecieron acuerdos para interoperar los datos del Ministerio de Educación Nacional correspondientes a: gestión de la matrícula de los alumnos de los establecimientos educativos oficiales (anexo 6A) y no oficiales (anexo 5A) de prescolar, básica y media del servicio SIMAT para el consumo por parte de la Superintendencia del Subsidio Familiar en los sistemas de información SIMON y SIGER.
- Avance cronograma de trabajo 53%. Actividades pendientes con la disponibilidad de profesionales de Agencia Digital Nacional (ADN)
- Obligaciones con Recursos Vigencia 2023: $ 184,333,340
</t>
    </r>
    <r>
      <rPr>
        <b/>
        <sz val="10"/>
        <color theme="1"/>
        <rFont val="Calibri"/>
        <family val="2"/>
        <scheme val="minor"/>
      </rPr>
      <t xml:space="preserve">Contratista                                          Obligaciones      Contrato
</t>
    </r>
    <r>
      <rPr>
        <sz val="10"/>
        <color theme="1"/>
        <rFont val="Calibri"/>
        <family val="2"/>
        <scheme val="minor"/>
      </rPr>
      <t>DIEGO ARMANDO FAJARDO PINZÓN            $88,000,000         108/2023
RAÚL ALBERTO RUIZ GARCÍA                           $ 96,333,340          054/2023</t>
    </r>
  </si>
  <si>
    <t>Acta Seguimiento Fuente de Atributos - SSF_28112023.docx
certificacion lenguaje comun nivel 1.pdf</t>
  </si>
  <si>
    <t>Raúl Alberto Ruiz</t>
  </si>
  <si>
    <r>
      <t xml:space="preserve">- Autenticación digital. Se logró implementar el servicio de autenticación digital en la App SuperSubsidio en ambiente QA, pendiente certificación de parte de AND por cierre de acompañamiento de parte de Agencia Nacional Digital
- Avance cronograma de trabajo 53%. Actividades pendientes con la disponibilidad de profesionales de Agencia Digital Nacional (ADN)
- Obligaciones con Recursos Vigencia 2023: $ 111,160,000
</t>
    </r>
    <r>
      <rPr>
        <b/>
        <sz val="10"/>
        <color theme="1"/>
        <rFont val="Calibri"/>
        <family val="2"/>
        <scheme val="minor"/>
      </rPr>
      <t xml:space="preserve">Contratista                                             Obligaciones      Contrato
</t>
    </r>
    <r>
      <rPr>
        <sz val="10"/>
        <color theme="1"/>
        <rFont val="Calibri"/>
        <family val="2"/>
        <scheme val="minor"/>
      </rPr>
      <t>ANGELA MILENA GUTIERREZ PATIÑO            $ 41,160,000                037/2023	 
DANIEL MAURICIO GOMEZ ARTEAGA             $ 42,000,000               184/2023
NUMAR ALEXIS PEÑA QUEVEDO                      $ 28,000,000                 186/2023</t>
    </r>
  </si>
  <si>
    <t>Soporte Servicio Ciudadano Dgital.xlsx</t>
  </si>
  <si>
    <r>
      <t xml:space="preserve">- Se trabajó en la carpeta ciudadana de PQRS, pero por temas contractuales con contratista ASQ de Colombia SAS, no se logró avanzar en la implementación de esta iniciativa.
- Supersubsido estableció declaración de Incumplimiento mediante Resolución 1077 del 15 de diciembre de 2023
- Obligaciones con Recursos Vigencia 2023: $ 113,516,674
</t>
    </r>
    <r>
      <rPr>
        <b/>
        <sz val="10"/>
        <color theme="1"/>
        <rFont val="Calibri"/>
        <family val="2"/>
        <scheme val="minor"/>
      </rPr>
      <t>Contratista                                                       Obligaciones          Contrato</t>
    </r>
    <r>
      <rPr>
        <sz val="10"/>
        <color theme="1"/>
        <rFont val="Calibri"/>
        <family val="2"/>
        <scheme val="minor"/>
      </rPr>
      <t xml:space="preserve">
HECTOR JOSE MATAMOROS RODRIGUEZ                  $ 96,616,674                     053/2023
TRUJILLO ALVIRA JUAN DIEGO                                            $ 16,900,000                    330/2023</t>
    </r>
  </si>
  <si>
    <t>Alcance Carpeta Ciudadana.pdf</t>
  </si>
  <si>
    <t>Debido a que los contratos realizados de las actividades A3 Y A8 se realizaron a traves de la modalidad de selección abreviada, y los valores fueron menores al monto estimano anual, se socilita adicion a CDP de la orden de compra 107366 aumentando el monto estimado anual para esta actividad a 1.134.231.047 millones. 
Informe trimestral de canales de atencion</t>
  </si>
  <si>
    <t>Soporte A2. Informe de Canales de Atencion a la Ciudadania IV trimestre 2023
https://www.ssf.gov.co/web/guest/transparencia/instrumentos-de-gestion-e-informacion-publica/informe-de-peticiones-quejas-reclamos-denuncias-y-solicitudes-de-acceso-a-la-informacion/informes-de-pqrs</t>
  </si>
  <si>
    <t>Jessica Paola Parra</t>
  </si>
  <si>
    <t xml:space="preserve">Informe trimestral de satisfacción con los canales de atención </t>
  </si>
  <si>
    <t>Monto incluido en ítem anterior</t>
  </si>
  <si>
    <t>Soporte A2. Informe de Satisfaccion con Canales de Atencion IV trimestre 2023
https://www.ssf.gov.co/web/guest/informes-de-satisfacci%C3%B3n</t>
  </si>
  <si>
    <t xml:space="preserve">Se realizó contrato de prestación de servicios entre la Supersubsidio y la empresa G&amp;D Proyectos S.A.S, con el fin de prestar servicios administrativos, operativos y de asistencia técnica para la organización y celebración del XV Encuentro de atención e interacción con el ciudadano.
Se ejecutó el Encuentro dirigido a los jefes de atención al ciudadano, jefes de aportes y subsidio y en general, a los funcionarios de las dependencias que brindan atención al ciudadano, tanto en subsidio como en servicios creando un espacio de participación y co-creación con las Cajas de Compensación Familiar para fortalecer el sistema de información y la atención al ciudadano. en la ciudad de Yopal, Casanare del 22 al 24 de noviembre de 2023, con la participación de 110 asistentes con una satisfacción del 84,5%.  </t>
  </si>
  <si>
    <t xml:space="preserve">Soporte A3. CPS 357 de 2023 G&amp;D Proyectos S.A.S.
Soporte A3. Informe Encuentro Nacional de Atención e Interacción con el ciudadano - Casanare 22 a 24 Nov </t>
  </si>
  <si>
    <t xml:space="preserve">Para el IV trimestre de 2023 se visitaron en total 1077 trabajadores en los departamentos de Nariño, Meta, Casanare y Santander, así:
Del 09 al 13 de octubre en el departamento de Nariño, municipios de Pasto, e Ipiales, se visitaron 16 empresas logrando abarcar 438 trabajadores.
Del 30 de octubre al 02 de noviembre en el departamento del Meta, municipios de Villavicencio, Cumaral, Puerto Gaitán, Acacias, San Martin y Granada se visitaron 9 empresas, informando a 494 trabajadores. 
El 17 de noviembre la Oficina de Protección al Usuario se trasladó a las instalaciones de la empresa Serinpet Ltda, ubicada en el Kilómetro 3 Vía Suba-Cota, Bodega Montecarlo, donde la mayoría de los trabajadores pertenecientes a categoría A y B, logrando capacitar a 26 trabajadores. 
El 21 y 22 de noviembre en la ciudad de Yopal, se visitaron dos empresas informando a 57 trabajadores 
Finalmente, del 12 al 14 de diciembre en el departamento de Santander, municipios de San Gil y Socorro se visitaron 5 empresas, capacitando a 62 trabajadores. </t>
  </si>
  <si>
    <t>Soporte A4. Informes Educacion Informal IV Trimestre 2023</t>
  </si>
  <si>
    <t>Para el IV trimestre de 2023 se utilizaron diversas bibliotecas de Python, como Pandas, Matplotlib, Tensorflow, Numpy, Plotly, Seaborn, Scikit-learn, Keras y PySpark, para desarrollar scripts y notebooks que facilitaron la implementación de modelos analíticos. El enfoque principal se orientó hacia la identificación de patrones de sentimientos en interacciones de usuarios a través de estos canales, permitiendo una comprensión profunda de la percepción de la ciudadanía. Aunque no se instalaron instancias específicas para el trabajo analítico, se adjuntan al informe los códigos fuente y notebooks desarrollados en Python. Estos documentos ofrecen una referencia detallada de los procedimientos, algoritmos y resultados obtenidos durante el análisis de sentimientos y la analítica descriptiva y diagnóstica de los canales de atención.
Se llevo a cabo un análisis exploratorio general de los datos de la Oficina de Protección al Usuario, alineándonos con las mejores prácticas para el desarrollo de un análisis exploratorio de datos (EDA). Este proceso incluyó una revisión exhaustiva de la calidad y la integridad de los datos, identificando posibles valores atípicos, datos faltantes y patrones emergentes. Se aplicaron técnicas estadísticas y visuales para comprender la distribución de variables clave y establecer correlaciones relevantes. Adicionalmente, se realizaron gráficos y visualizaciones que permitieron una comprensión intuitiva de la información. Se exploraron relaciones entre variables, se identificaron tendencias temporales y se evaluaron patrones de comportamiento de los datos.</t>
  </si>
  <si>
    <t>Soporte A5. Link carpeta analítica y gobierno de datos
https://ssfgov-my.sharepoint.com/personal/opu_ssf_gov_co/_layouts/15/onedrive.aspx?ct=1704213197744&amp;or=OWA%2DNT&amp;cid=e24c0040%2Dfd10%2Def8c%2D6e1d%2Db421994b233e&amp;ga=1&amp;id=%2Fpersonal%2Fopu%5Fssf%5Fgov%5Fco%2FDocuments%2FGesti%C3%B3n%20del%20Conocimiento%2FCient%C3%ADfico%20de%20Datos%2FAnal%C3%ADtica%20de%20Datos</t>
  </si>
  <si>
    <t>Durante el trimestre final (octubre, noviembre, diciembre) se diseña y propone plan de acciones a realizar basadas en el diagnóstico socializado de la caracterización de la población tipificada por cada una de las Cajas de Compensación Familiar a dos, cuatro y seis meses, esto permitiendo concertar y ahilar los datos cuantitativos con las respuestas cualitativas remitidas.
Desde la estrategia de Educación no formal, se llevó a cabo con la comunidad sorda del municipio de San Gil, Santander, una socialización de servicios y subsidios que ofrece cada una de las Cajas de Compensación Familiar en Lengua de Señas Colombiana y en la región; así mismo, se identificaron necesidades, sugerencias y peticiones particulares de la población.</t>
  </si>
  <si>
    <t>Soporte A6. Informes accesibilidad poblacion con discapacidad</t>
  </si>
  <si>
    <t xml:space="preserve">Para el periodo transcurrido entre octubre y diciembre de 2023 en el marco del proyecto Chatbot Lupita, durante septiembre se realizaron las labores de unificación de los Tenant de Microsoft Azure para la entidad (OPU y OTIC), donde surgió un problema en la migración de los servicios cognitivos (Inteligencia Artificial) y fue imposible reestablecer la Lupita funcional hasta ese momento, el cambio de tecnología obligó a desarrollar de nuevo el proyecto de Chatbot con un código fuente basado en las nuevas librerías de IA y el SDK para C# .NET 7.0, ya que la versión anterior estaba sobre .NET 3.1. Este cambio significó poner a Lupita en mantenimiento mientras se codificó por parte del científico de datos de la oficina OPU una versión aplicando los nuevos servicios de lenguaje de Microsoft, donde finalmente se entregaron dos carpetas de código fuente, una versión incompleta de CLU, Orquestación y CustomQnA , y otra versión funcional basada únicamente en el servicio Custom QnA, estos desarrollos fueron entregados a la oficina TIC en el mes de octubre de 2023, posteriormente se realizaron pruebas y creación de los nuevos recursos en el Tenant principal con el fin de realizar un despliegue que fue culminado en el mes de noviembre por parte de los ingenieros de la oficina TIC, levantando el mantenimiento de Lupita.
Durante los meses de noviembre y diciembre se adelantaron las labores de entrenamiento y construcción de la base de conocimiento que está en producción, desplegando varios modelos cuyo rendimiento esta entre el 67% y 85%, esto con el fin de mejorar las respuestas a la ciudadanía e incluir temas como FOSFEC e infraestructura de las cajas de compensación. Por último, a petición de la oficina TIC se realizaron 3 sesiones de transferencia del conocimiento para el proyecto Lupita a los integrantes del grupo de trabajo entre las dos oficinas, con el objetivo de mantener una gestión del conocimiento y estructurar las acciones para el siguiente plan de acción de la próxima vigencia 2024. </t>
  </si>
  <si>
    <t>Soporte A7. Documentacion Chatbot Lupita https://dev.azure.com/TIC-SSF/ANALITICA_DE_DATOS/_backlogs/backlog/ANALITICA_DE_DATOS%20Team/Backlog%20items</t>
  </si>
  <si>
    <t>Se realizo proceso de contratación para adquirir elementos didácticos de accesibilidad para población especial, a través de modalidad de selección abreviada y se le adjudico al oferente que presento la propuesta económica con un menor valor, siendo este menor al monto anual estimado. Se realizo contrato de compraventa N° 372 con la empresa Mared KDS SAS y se adquirió material de accesibilidad dirigido a la población diferencial para fortalecer el relacionamiento e interacción con la ciudadanía.</t>
  </si>
  <si>
    <t>Soporte A8. Contrato de compraventa No. 372 de 2023 Mared KDS 
Soporte A8. Adquisición de elementos o material didáctico de accesibilidad para población especial</t>
  </si>
  <si>
    <t>Se realizó plegable con información de la Supersubsidio en lengua étnica Misak y se socializa en el centro de pensamiento intercultural Shush Urek Kusreik ubicado en la ciudad de Bogotá, en donde se informa a 55 ciudadanos pertenecientes a esta comunidad. 
Se realiza plegable con información de la Supersubsidio en lengua étnica Sikuani y se socializo en el departamento del Meta en el mes de octubre, visitando las empresas Mavalle S.A.S. y la Agropecuaria Aliar – La Fazenda el Resguardo Indígena Catanzama las cuales cuentan en su mayoría con trabajadores de la etnia Sikuani.</t>
  </si>
  <si>
    <t xml:space="preserve">Soporte A9. Informes y plegables socialización comunidad étnica </t>
  </si>
  <si>
    <t xml:space="preserve">A través del convenio interadministrativo con REDSUMMA, se identifican temáticas y se crean los guiones para la grabación de cuñas radiales, las cuales se publicarán en 2024 en las diferentes redes sociales de la Entidad y portal corporativo. </t>
  </si>
  <si>
    <t xml:space="preserve">Soporte A10. Guiones cuñas radiales </t>
  </si>
  <si>
    <t>De manera virtual se realiza tercera sesion del COMTAC el 21 de diciembre</t>
  </si>
  <si>
    <t>Soprote A11. link de grabacion COMTAC Diciembre: https://ssfgov-my.sharepoint.com/:v:/g/personal/opu_ssf_gov_co/ERokmBdYEUlIiEOCdzaLsWAB-S0Ii_0Xo5YI3K9mc15v0A?nav=eyJyZWZlcnJhbEluZm8iOnsicmVmZXJyYWxBcHAiOiJTdHJlYW1XZWJBcHAiLCJyZWZlcnJhbFZpZXciOiJTaGFyZURpYWxvZy1MaW5rIiwicmVmZXJyYWxBcHBQbGF0Zm9ybSI6IldlYiIsInJlZmVycmFsTW9kZSI6InZpZXcifX0%3D&amp;e=Jrgwwy</t>
  </si>
  <si>
    <t>Accion se cumplio en III trimestre de 2023</t>
  </si>
  <si>
    <t>Durante la vigencia 2023 se desarrolló el proyecto de diseño y construcción de una aplicación móvil enfocada en mejorar los procesos de interacción con el ciudadano, que bajo la supervisión de las oficinas OPU y OTIC establecieron como alcance el desarrollo de un producto mínimo viable (APK aplicación Android base) usando como base tecnológica en el componente backend (JAVA Spring boot) y en el componente Frontend (Flutter), además de la construcción del concepto y diseño gráfico para todas las fases del proyecto, donde se tuvo un componente de UI/UX (Interfaz de Usuario y Experiencia de Usuario). Este proyecto estuvo también en el marco de la gestión e innovación aplicando las metodologías de Design Thinking para la creación de productos digitales, donde se establecieron las historias de usuarios, el levantamiento de las necesidades, la integración con servicios ciudadanos digitales del MINTIC, la investigación de la competencia, análisis de mercado con temas relacionados a la apropiación y uso de los servicios digitales (cobertura de internet en el país y caracterización de los grupos de interés) con el objeto de realizar una app que resolviera algunos problemas que se identificaron mediante el análisis de la interacción ciudadana. En los meses de septiembre hasta diciembre se realizó la construcción de un producto que tiene integraciones con MinTIC para la autenticación usando los servicios de la AND (Agencia Nacional Digital) logrando implementar el código fuente suministrado por la agencia en nuestra solución API, permitiendo integrar los servicios digitales hasta la fase de QA, ya que por contratos de la AND únicamente avanzamos hasta la integración de pruebas, faltan las certificaciones en los diferentes ambientes, sin embargo, actualmente el MVP esta funcionando con esos servicios.
Durante el mes de diciembre se dejó configurado los permisos de acceso a las bases de datos del DW (Data Warehouse) de SIGER y SIMON, logrando integrar la data de la infraestructura de las cajas para realizar consulta por georreferenciación (mapas) para que los ciudadanos puedan consultar los diferentes puntos de atención de las CCF, falta realizar las integraciones para traer los datos de afiliación y otros datos de SIGER.
En el momento de la entrega, la aplicación ya integra servicios para la radicación de PQRSF y las solicitudes de conceptos jurídicos.</t>
  </si>
  <si>
    <t>Soporte A14. link informacion APP https://ssfgov-my.sharepoint.com/personal/opu_ssf_gov_co/_layouts/15/onedrive.aspx?id=%2Fpersonal%2Fopu%5Fssf%5Fgov%5Fco%2FDocuments%2FAPP%20SUPERSUBSIDIO%2FPRIMERA%20FASE%20%2D%20PRODUCTO%20MIN%C3%8DMO%20VIABLE&amp;ct=1704215995151&amp;or=OWA%2DNT&amp;cid=25dd0e1c%2D4904%2D2a25%2Dbb7d%2D2f23d126fde2&amp;ga=1</t>
  </si>
  <si>
    <t>Durante el IV Trimestre del año 2023 se prestaron los servicios profesionales para el apoyo de la oficina de protección al usuario con el fin de mejorar y fortalecer del proceso de interacción con el ciudadano para beneficiar a la población, acompañamiento en la elaboración y seguimiento al proyecto de inversión, apoyo a la supervisión de los contratos, implementación de acciones de mejora aplicar en los documentos, procesos, procedimientos, políticas y lineamientos referentes al relacionamiento con el ciudadano, acompañamiento y retroalimentación en temas referentes al sistema del subsidio familiar, acompañamiento y apoyo jurídico en el seguimiento de los contratos, tramites de pago, adiciones, modificaciones, solicitud de modificaciones en el plan anual de adquisiciones, así mismo se realizó acompañamiento en el desarrollo del XV Encuentro de Atención e Interacción con el Ciudadano y el las visitas de educación informal y relacionamiento con el ciudadano con el fin de capacitar a los trabajadores afiliados al sistema del subsidio familiar en los departamentos de Nariño, Santander y Casanare.</t>
  </si>
  <si>
    <t>Soportes A15. Apoyo posicionamiento y relacionamiento con la ciudadania</t>
  </si>
  <si>
    <t>En mesas técnicas de trabajo del equipo designado de la SDEEP, y en reuniones con el operador, se ha evidenciado el estado de la información suministrada por las cajas de compensación familiar. Así mismo, la supervisión del contrato realizo envío de oficios y comunicaciones con las cajas para permitir el acceso al total de la información requerida para su captura en los instrumentos presentados y aprobados y el  análisis que permita dar cuenta de las obligaciones pactadas que se traducirán en productos de conocimiento de calidad para los usuarios del sistema.
El contrato fue adjudicado por valor de $470 millones de los cuales a 31 de diciembre de 2023 se ejecutó la suma de $91 millones, dado que se realizó prórroga hasta el 15 de febrero de 2024,</t>
  </si>
  <si>
    <t>Documento PDF.
Anexo carpeta: "Soporte Estudio Especial"</t>
  </si>
  <si>
    <t xml:space="preserve">RICARDO AVILES CASALLAS HERNANDO FRANCO GALLEGO    EFRAIN GARCIA </t>
  </si>
  <si>
    <t>Se realizan los aportes requeridos por la superintendencia delegada para estudios especiales y la evaluación de proyectos para la realización de las publicaciones estadísticas y se realiza el documento metodológico para la generación de productos estadísticos.</t>
  </si>
  <si>
    <t>Documento PDF.
Documento Metodologico Banco de Proyectos.
URL circular y anexo técnico.
https://ssf.gov.co/transparencia/normatividad/sujetos-obligados-del-orden-nacional/circulares-externas</t>
  </si>
  <si>
    <t>VELMAR DAVID ALZATE PEREZ
BEATRIZ EUGENIA OSORIO MARIN</t>
  </si>
  <si>
    <t>Se realiza el documento metodológico “ herramientas analíticas para la evaluación” con el fin de optimizar el ejercicio de inspección vigilancia y control de la superintendencia delegada para estudios especiales y la evaluación de proyectos.</t>
  </si>
  <si>
    <t>Documento PDF.
Documento metodológico herramientas analíticas para evaluación</t>
  </si>
  <si>
    <t>MATEO ALEJANDRO VERA RAMIREZ
ENRIQUE RAMOS PRIETO</t>
  </si>
  <si>
    <t>Se realizan los aportes requeridos por la superintendencia delegada para estudios especiales y la evaluación de proyectos, para la generación y publicación de productos estadísticos.</t>
  </si>
  <si>
    <t>Documento PDF.
Propuesta Metodológica para la generación de productos estadísticos. Documentos publicados en los siguientes linK: https://www.ssf.gov.co/web/guest/transparencia/estadistica-general-del-ssf/cuadros-estadisticos.                                                       
                                                                                Infografias, Boletines, Series Históricas  y Anuarios en el siguiente link: https://www.ssf.gov.co/web/guest/transparencia/estadistica-generales-del-sistema-ssf/publicaciones-estadisticas</t>
  </si>
  <si>
    <t>EFRAIN GARCIA VENEGAS</t>
  </si>
  <si>
    <t>Actualmente se encuentran publicados en la página web de la entidad: Cuadros estadísticos (28) relacionados con: Series Históricas, Servicios Sociales, Información Poblacional e infraestructura y Recurso Humano, tal como está estipulado en el calendario de difusión de publicaciones 2023 cargado en la página web de la SSF. Boletines Estadísticos (4): Del 4to trimestre 2022, 1er, 2do y 3er trim. 2023. Anuario del año 2022,  10 infografías publicadas, que corresponden a: Día Internacional de la Mujer, Día del Niño, Día Internacional del Trabajo, Día Internacional de las Familias, Día Mundial de la Población, Día Internacional de la Juventud, Dia Nacional de las Personas Adultas Mayores,  Día Mundial del Turismo, Día Mundial del Hábitat y Dia Internacional de Personas con Discapacidad. </t>
  </si>
  <si>
    <t>Cuadros estadisticos en el siguiente link:
https://www.ssf.gov.co/web/guest/transparencia/estadistica-general-del-ssf/cuadros-estadisticos.                                                                                     
                                                                                Infografias, Boletines, Series Históricas  y Anuarios en el siguiente link: https://www.ssf.gov.co/web/guest/transparencia/estadistica-generales-del-sistema-ssf/publicaciones-estadisticas</t>
  </si>
  <si>
    <t>En el periodo de octubre-diciembre del 2023 se realizan visitas a las siguientes cajas:
CAJAMAG
COMFACUNDI
COMPENSAR
CAJASAI
COMFASUCRE
COMFATOLIMA
CAFASUR
COMFENALCO VALLE
COMFANDI</t>
  </si>
  <si>
    <t>Documento PDF.
Informe visitas especiales 2023 IV Trimestre</t>
  </si>
  <si>
    <t>KAREN DANIELA HERNANDEZ DIAZ</t>
  </si>
  <si>
    <t>El límite máximo de inversión (LMI) de las 42 Cajas de Compensación Familiar (CCF) con corte
del 1 octubre al 31 de diciembre de 2023, tramitado por el equipo de la Delegada para Estudios
Especiales y la Evaluación de Proyectos, corresponde a un total de 24 reportes de modificaciones
del LMI.</t>
  </si>
  <si>
    <t>Documentos PDF
Informe Límite Máximo del 1 de octubre al 31 de diciembre de 2023- IV Trimestre
Expedientes SDEEEP Plataforma eSigna 1 de octubre  a 31 de diciembre 2023
Informe publicado en :https://ssf.gov.co/transparencia/informacion-de-interes/estudios-investigaciones-y-otras-publicaciones</t>
  </si>
  <si>
    <t>JUAN JACOB OCEN</t>
  </si>
  <si>
    <t xml:space="preserve">Servicios logísticos para las jornadas de información y socialización que programe la Superintendencia Delegada para Estudios Especiales y la Evaluación de Proyectos en el marco de la implementación del Banco de Proyectos del Subsidio Familiar	 </t>
  </si>
  <si>
    <t>Documento PDF 
Memorias_SuperNova_2023 1</t>
  </si>
  <si>
    <t>IVAN DAVILA</t>
  </si>
  <si>
    <t>Se aplica de manera conjunta el instrumento de medición de satisfacción a las cajas de compensación familiar, se realiza el informe de resultados de la SDEEEP y se realiza el informe cuatrimestral de avances y actividades MIPG.</t>
  </si>
  <si>
    <t>Documentos PDF 
INFORME AVANCES MIPG DICIEMBRE.
Informe encuesta SDEEEP.</t>
  </si>
  <si>
    <t>WILLIAM ANDRES CARRILLO TORRES</t>
  </si>
  <si>
    <t>Durante el periodo comprendido entre el 1 de octubre y el 31 de diciembre de 2023, se llevó
a cabo el seguimiento de los proyectos de inversión de las 42 Cajas de Compensación
Familiar (CCF), donde se evidencio un incremento de los proyectos presentados, según los
informes, a la fecha hay un total de 220 proyectos de inversión.</t>
  </si>
  <si>
    <t>Documentos PDF
Reporte seguimiento a proyectos de inversion  2023 III Trimestre
Expedientes SDEEEP Plataforma eSigna 1 de Julio 30 a 30 de septiembre 2023
Informe publicado en :https://ssf.gov.co/transparencia/informacion-de-interes/estudios-investigaciones-y-otras-publicaciones</t>
  </si>
  <si>
    <t>En atención al Plan Nacional de Desarrollo - COLOMBIA POTENCIA DE LA VIDA, y en conformidad con los objetivos institucionales propuestos, para la ejecución del proyecto de Modernización de la Inspección, Vigilancia y Control de la Superintendencia de Subsidio Familiar, se realizó la entrega del Sistema Integrado de Alertas Tempranas (SIAT), con el objeto de modernizar las funciones de inspección y vigilancia a través de la generación de indicadores de alertas tempranas y modelos de evaluación estadístico; lo anterior a través de los siguientes productos:
Se entregaron los siguientes productos por la actividad elaborar modelos estadísticos:
Producto 1: Documento evaluación SIAT 1 y propuesta mejora.
Producto 2: Acoplamiento de SIGER/SIMÓN con SIAT.
Producto 3: Desarrollo SIAT 2.</t>
  </si>
  <si>
    <t>3 Documentos de investigación sobre modelo estadístico (SIAT 2) para supervisión fuera de sitio elaborado.</t>
  </si>
  <si>
    <t>Se adjuntan los siguientes productos por la actividad elaborar modelos estadísticos:
Producto 1: Documento evaluación SIAT 1 y propuesta mejora.
Producto 2: Acoplamiento de SIGER/SIMÓN con SIAT.
Producto 3: Desarrollo SIAT 2.</t>
  </si>
  <si>
    <t>Andrea Rodríguez</t>
  </si>
  <si>
    <t>En atención al Plan Nacional de Desarrollo - COLOMBIA POTENCIA DE LA VIDA, y en conformidad con los objetivos institucionales propuestos, para la ejecución del proyecto de Modernización de la Inspección, Vigilancia y Control de la Superintendencia de Subsidio Familiar, se realizó la entrega del Sistema Integrado de Alertas Tempranas (SIAT), con el objeto de modernizar las funciones de inspección y vigilancia a través de la generación de indicadores de alertas tempranas y modelos de evaluación estadístico; lo anterior a través de los siguientes productos:
Se entregaron los siguientes productos por la actividad de realizar auditorias:
Producto 1: Documento sobre gestión riesgos en Fondos de Ley.
Producto 2: Documento gestión riesgos en servicios sociales.
Producto 3: Documento gestión riesgos en Gobierno Corporativo.</t>
  </si>
  <si>
    <t>3 Documentos de investigación con indicadores en gestión de riesgos elaborado.</t>
  </si>
  <si>
    <t>Se adjuntan los siguientes productos por la actividad de realizar auditorias:
Producto 1: Documento sobre gestión riesgos en Fondos de Ley.
Producto 2: Documento gestión riesgos en servicios sociales.
Producto 3: Documento gestión riesgos en Gobierno Corporativo.</t>
  </si>
  <si>
    <t>Durante el cuarto trimestre, se efectuaron 6 auditorías al mismo número de CCF programadas en el Plan Anual de Visitas, en las cuales se realizó verificación de los sistemas de información de acuerdo a los reportes realizados por las Corporaciones visitadas en los aplicativos SIMON y SIGER, identificando falencias en los reportes con relación al uso del Código Nacional de Buenas Prácticas para las Estadísticas Oficiales, esto en el sentido de reportar a esta Superintendencia información estadística que cumpla con los atributos de coherencia, comparabilidad, continuidad, credibilidad, exactitud, interpretabilidad, precisión y relevancia, definidos en las políticas de calidad establecidas, lo que podría llevar a la Superintendencia a reportar información imprecisa a otros entes de control.
Lo anterior, se puede verificar en los informes de visita de cada CCF, donde se plasman observaciones relacionadas con errores de reporte de la información; se establecen acciones de mejora y seguimiento a los controles previos por parte de la Auditoría Interna de cada CCF.
Las visitas ordinarias a las CCF se realizaron de acuerdo con el Plan Anual de Visitas de la vigencia 2023; para este trimestre se programó visitar a 6 CCF, efectuándose 6 visitas ordinarias, lo anterior, conforme lo establecido en las Resoluciones 004 de 2023.
1. Comfenalco Cartagena
2. Cafam
3. Cajamag
4. Confa Caldas
5. Comfacesar
6. Combarranquilla
Se cumplió el 95,34% de la meta de visitas ordinarias de vigilancia e inspección a entes vigilados, quedaron pendientes por practicar visita ordinaria a 2 Cajas de Compensación Familiar, el motivo por el cual no se realizaron fue por ejecución presupuestal.</t>
  </si>
  <si>
    <t>41 Informes de visitas de vigilancia e inspección a entes vigilados efectuadas / 43 Informes de visitas de vigilancia e inspección a entes vigilados programadas</t>
  </si>
  <si>
    <t xml:space="preserve">Se adjuntan los 41  Informes de visitas de vigilancia e inspección a entes vigilados efectuadas en la vigencia. </t>
  </si>
  <si>
    <t xml:space="preserve">• Informes que adelantan la inspección y vigilancia de la gestión financiera y contable estados financieros de las CCF, con corte a 30 de junio de 2023.
- Mediante memorando No. 3-2023-002695 del 14 de noviembre de 2023, la Delegada de Gestión solicitó a la Dirección de Gestión Financiera y Contable la remisión de los análisis financieros con corte a junio de 2023, a su vez la dirección creo una cartera compartida y cargo los informes por cada CCF, para la consolidadación de los informes.
Los análisis a los estados financieros quedan firme en el mes de diciembre de 2023.
</t>
  </si>
  <si>
    <t>86 Informes de inspección y vigilancia de la gestión financiera y contable a los presupuestos y estados financieros de las CCF elaborados.</t>
  </si>
  <si>
    <t>Se adjuntan 86 Informes de inspección y vigilancia de la gestión financiera y contable a los presupuestos y estados financieros de las CCF</t>
  </si>
  <si>
    <t>Mary Luz Mejia</t>
  </si>
  <si>
    <t>Los informes consolidados de inspección y vigilancia de los aspectos de funcionamiento y ejecución de los recursos de los Fondos de Ley: FOSFEC, LEY 115,  FONIÑEZ e INVERSIONES correspondientes al segundo y tercer trimestre de 2023, se encuentran publicados en el siguiente link de la página de la página web institucional: https://www.ssf.gov.co/web/guest/transparencia/informacion-de-interes/informacion-adicional/inspeccion-vigilancia-y-control/direcci%C3%B3n-para-la-gestion-de-las-ccf.
Así imismo, con Memorandos Nos: 3-2023-002312 de fecha de asignación 05/10/2023  y 3-2023-003110 de fecha de asignación 20/12/2023, la Directora para la Gestión de las Cajas de Compensación Familiar, remitió al despacho del Superintendente Delegado para la Gestión los informes consolidados de Fondos de Ley del II y III Trimestre respectivamente.</t>
  </si>
  <si>
    <t>16 informes de inspección y vigilancia de los aspectos de funcionamiento y ejecución de los recursos de los Fondos de Ley (FOVIS - FOSFEC- LEY 115 - FONIÑEZ) elaborados.</t>
  </si>
  <si>
    <t xml:space="preserve">Se adjuntan 16 informes de inspección y vigilancia de los aspectos de funcionamiento y ejecución de los recursos de los Fondos de Ley (FOVIS - FOSFEC- LEY 115 - FONIÑEZ) 
Adicionalmente se encuentran publicados en la página web de la entidad en el siguiente link:
,https://www.ssf.gov.co/web/guest/transparencia/informacion-de-interes/informacion-adicional/inspeccion-vigilancia-y-control/direcci%C3%B3n-para-la-gestion-de-las-ccf.  </t>
  </si>
  <si>
    <t>Angela Ortiz</t>
  </si>
  <si>
    <t xml:space="preserve">Se participó como panelistas capacitadores en los seminarios dirigidos a las Cajas de Compensación así:
*Suscripción conjunta con el Instituto Colombiano de Bienestar Familiar, el Ministerio de las Culturas, las Artes y los Saberes, el Ministerio del Deporte y la Superintendencia del Subsidio Familiar el Pacto por la Infancia y la Adolescencia: “Los niños, niñas y adolescentes primero”, en el cual entre otras acciones, se plantea la atención en forma prioritariamente los 426 municipios identificados en el Plan Nacional de Desarrollo con mayores necesidades en el tema de infancia y adolescencia.
*Organización y participación en el XVIII Encuentro Nacional de Auditores y Revisores Fiscales “Retos del Sistema de Control Interno en la era digital para Las CCF” llevado a cabo en COMFACHOCÓ, con la ponencia: “Inspección y vigilancia de los Datos Sociales".
*Organización y participación en el XXXIII Encuentro Nacional de Bibliotecas de las Cajas de Compensación Familiar. Las Bibliotecas: Escenarios de paz y promoción de la información para la garantía de los Derechos – realizado en San Andrés y Providencia .
*Organización del Concurso: “BIBLIOTECAS FORJANDO MENTES” Escenarios de paz y promoción de la información para la garantía de Derechos, se procede a realizar la evaluación de los videos presentados por las CCF. Participaron 25 CCF.
*Participación en el II foro FOSFEC “Reporte: actualización e interpretación de la normatividad FOSFEC” por FEDECAJAS, llevado a cabo en La guajira, con ponencia sobre Recobros en FOSFEC.
Para instruir a las entidades vigiladas sobre la manera como deben cumplirse las disposiciones que regulan su actividad, la Superintendencia Delegada para la Gestión no incurrió en la ejecución de recursos, toda vez que, se participó y capacitó al personal de las Cajas de compensación por medio de la realización de los foros en mención, y acorde con el plan de austeridad de gastos no se vio la necesidad del uso de los recursos de inversión destinados para esta acción.
Desde la Delegada para la Gestión, en el mes de noviembre, se radicó una solicitud de contratación a través de Mínima Cuantía para la selección de un operador logístico que ejecutara el Seminario, al igual que se evaluó la opción de gestionar la ejecución del recurso a través del contrato celebrado entre la Entidad y la CCF CAFAM, no obstante al verificar las condiciones técnicas del mismo, se concluyó que no era prudente ni viable ejecutar el seminario en las condiciones actuales. 
A pesar que la Delegada para la Gestión intento radicar un proceso de contratación, se encontró que la ejecución del mismo llevaría mucho tiempo y haría que el evento se realizara en las últimas semanas del mes de diciembre, fecha en la que algunas de las CCF se encontrarían en vacaciones por motivo de navidad y fin de año.
Adicionalmente se debe resaltar que para el mes de diciembre varias dependencias de la Superintendencia realizaron una serie de eventos y conversatorios de manera consecutiva, generando así poco interés por parte de las CCF en participar en el Seminario programado por la Delegada debido al desgaste propio de este tipo de encuentros.
Considerando lo anterior, y con el ánimo de evitar ejecutar un evento el cual no tuviera la asistencia esperada, la Delegada para la Gestión con el aval del Despacho de la Sra. Superintendente del Subsidio Familiar (E) consideraron prudente no ejecutar este año el Seminario, y reprogramarlo para el I semestre del año 2024. </t>
  </si>
  <si>
    <t>1 informe de rendición de cuentas sobre las actividades realizadas por la Deelgada para la Gestión en la vigencia.</t>
  </si>
  <si>
    <t>Se adjunta 1 informe de rendición de cuentas sobre las actividades realizadas por la Deelgada para la Gestión en la vigencia.</t>
  </si>
  <si>
    <t>Para el segundo semestre del año 2023, el Grupo Interno para las Medidas Especiales, realizó 3 informes integrales a las CCF CONFENALCO ANTIOQUIA, COMFAMILAR CARTAGENA Y COMFANORTE.</t>
  </si>
  <si>
    <t>Los informes integrales se encuentran cargados en la carpeta compartida que le fue asignada a la Delegada de Medidas</t>
  </si>
  <si>
    <t>Alejandra Fuentes Fontecha</t>
  </si>
  <si>
    <t>Para el cuarto trimestre del 2023 el Grupo Interno para las Medidas Especiales realizó 11 informes de seguimiento al PDM de las Cajas de Compensación Familiar relacionadas a continuaciòn: COMFACA, COMFACUNDI, COMFANORTE, COMFACESAR, COMFIAR ARAUCA, CAFABA, COMFAGUAJIRA, COMFACOR, COMFAMILIAR CARTAGENA, COMFAMILIAR NARIÑO Y COMCAJA.</t>
  </si>
  <si>
    <t>Los informes de avance al PDM de las CCF se encuentran cargados en la carpeta compartida que le fue asignada a la Delegada de Medidas</t>
  </si>
  <si>
    <t>Para el cuarto trimestre 2023, El Grupo Interno de Registro y Control proyectó 23 actos administrativos correspondientes al control de legalidad de asambleas generales de afiliados y reuniones de Consejo Directivo en las cuales se hizo nombramiento de Directores Administrativos.</t>
  </si>
  <si>
    <t>La relación de actos administrativos se encuentran en la carpeta compartida que le fue asignada a la Delegada de Medidas.</t>
  </si>
  <si>
    <t>Para el cuarto trimestre 2023, el Grupo Interno para la Responsabilidad Administrativa presenta 21 documentos donde reposa el análisis jurídico de las piezas procesales de trámites nuevos que llegan a la Entidad.</t>
  </si>
  <si>
    <t>Los documentos  de analisis juridico de las piezas procesales se encuentran en en la carpeta compartida que le fue asignada a la Delegada de Medidas.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</si>
</sst>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000_);_(&quot;$&quot;\ * \(#,##0.000\);_(&quot;$&quot;\ * &quot;-&quot;??_);_(@_)"/>
    <numFmt numFmtId="165" formatCode="_(&quot;$&quot;\ * #,##0_);_(&quot;$&quot;\ * \(#,##0\);_(&quot;$&quot;\ * &quot;-&quot;??_);_(@_)"/>
    <numFmt numFmtId="166" formatCode="_-* #,##0_-;\-* #,##0_-;_-* &quot;-&quot;??_-;_-@_-"/>
    <numFmt numFmtId="167" formatCode="&quot;$&quot;\ #,##0"/>
    <numFmt numFmtId="168" formatCode="_-&quot;$&quot;\ * #,##0_-;\-&quot;$&quot;\ * #,##0_-;_-&quot;$&quot;\ * &quot;-&quot;??_-;_-@_-"/>
    <numFmt numFmtId="169" formatCode="&quot;$&quot;#,##0"/>
    <numFmt numFmtId="170" formatCode="_-&quot;$&quot;\ * #,##0.000_-;\-&quot;$&quot;\ * #,##0.000_-;_-&quot;$&quot;\ * &quot;-&quot;???_-;_-@_-"/>
  </numFmts>
  <fonts count="18" x14ac:knownFonts="1">
    <font>
      <sz val="11"/>
      <color theme="1"/>
      <name val="Calibri"/>
      <family val="2"/>
      <scheme val="minor"/>
    </font>
    <font>
      <sz val="10"/>
      <name val="Arial"/>
      <family val="2"/>
    </font>
    <font>
      <sz val="11"/>
      <color theme="1"/>
      <name val="Calibri"/>
      <family val="2"/>
      <scheme val="minor"/>
    </font>
    <font>
      <b/>
      <sz val="20"/>
      <name val="Calibri"/>
      <family val="2"/>
      <scheme val="minor"/>
    </font>
    <font>
      <sz val="11"/>
      <name val="Calibri"/>
      <family val="2"/>
      <scheme val="minor"/>
    </font>
    <font>
      <sz val="10"/>
      <color theme="1"/>
      <name val="Calibri"/>
      <family val="2"/>
      <scheme val="minor"/>
    </font>
    <font>
      <sz val="10"/>
      <name val="Calibri"/>
      <family val="2"/>
      <scheme val="minor"/>
    </font>
    <font>
      <sz val="10"/>
      <color rgb="FFFF0000"/>
      <name val="Calibri"/>
      <family val="2"/>
      <scheme val="minor"/>
    </font>
    <font>
      <sz val="10"/>
      <color rgb="FF000000"/>
      <name val="Calibri"/>
      <family val="2"/>
      <scheme val="minor"/>
    </font>
    <font>
      <sz val="8"/>
      <name val="Calibri"/>
      <family val="2"/>
      <scheme val="minor"/>
    </font>
    <font>
      <b/>
      <sz val="10"/>
      <name val="Calibri"/>
      <family val="2"/>
      <scheme val="minor"/>
    </font>
    <font>
      <b/>
      <sz val="18"/>
      <name val="Calibri"/>
      <family val="2"/>
      <scheme val="minor"/>
    </font>
    <font>
      <sz val="11"/>
      <color rgb="FF9C6500"/>
      <name val="Calibri"/>
      <family val="2"/>
      <scheme val="minor"/>
    </font>
    <font>
      <b/>
      <sz val="9"/>
      <name val="Arial"/>
      <family val="2"/>
    </font>
    <font>
      <u/>
      <sz val="11"/>
      <color theme="10"/>
      <name val="Calibri"/>
      <family val="2"/>
      <scheme val="minor"/>
    </font>
    <font>
      <u/>
      <sz val="10"/>
      <color theme="10"/>
      <name val="Calibri"/>
      <family val="2"/>
      <scheme val="minor"/>
    </font>
    <font>
      <u/>
      <sz val="10"/>
      <name val="Calibri"/>
      <family val="2"/>
      <scheme val="minor"/>
    </font>
    <font>
      <b/>
      <sz val="10"/>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FFFF00"/>
        <bgColor indexed="64"/>
      </patternFill>
    </fill>
    <fill>
      <patternFill patternType="solid">
        <fgColor theme="0"/>
        <bgColor rgb="FF000000"/>
      </patternFill>
    </fill>
    <fill>
      <patternFill patternType="solid">
        <fgColor theme="4" tint="0.59999389629810485"/>
        <bgColor indexed="64"/>
      </patternFill>
    </fill>
    <fill>
      <patternFill patternType="solid">
        <fgColor rgb="FFFFEB9C"/>
      </patternFill>
    </fill>
    <fill>
      <patternFill patternType="solid">
        <fgColor theme="4" tint="0.79998168889431442"/>
        <bgColor indexed="64"/>
      </patternFill>
    </fill>
    <fill>
      <patternFill patternType="solid">
        <fgColor theme="3"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3">
    <xf numFmtId="0" fontId="0" fillId="0" borderId="0"/>
    <xf numFmtId="0" fontId="1" fillId="0" borderId="0"/>
    <xf numFmtId="44"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12" fillId="7" borderId="0" applyNumberFormat="0" applyBorder="0" applyAlignment="0" applyProtection="0"/>
    <xf numFmtId="0" fontId="14" fillId="0" borderId="0" applyNumberFormat="0" applyFill="0" applyBorder="0" applyAlignment="0" applyProtection="0"/>
  </cellStyleXfs>
  <cellXfs count="130">
    <xf numFmtId="0" fontId="0" fillId="0" borderId="0" xfId="0"/>
    <xf numFmtId="0" fontId="3" fillId="0" borderId="0" xfId="0" applyFont="1" applyAlignment="1">
      <alignment horizontal="center" vertical="center"/>
    </xf>
    <xf numFmtId="6" fontId="4" fillId="0" borderId="0" xfId="0" applyNumberFormat="1" applyFont="1" applyAlignment="1">
      <alignment vertical="center"/>
    </xf>
    <xf numFmtId="164" fontId="4" fillId="0" borderId="0" xfId="0" applyNumberFormat="1" applyFont="1" applyAlignment="1">
      <alignment horizontal="center" vertical="center"/>
    </xf>
    <xf numFmtId="165" fontId="4" fillId="0" borderId="0" xfId="0" applyNumberFormat="1" applyFont="1" applyAlignment="1">
      <alignment vertical="center"/>
    </xf>
    <xf numFmtId="0" fontId="4" fillId="2" borderId="0" xfId="0" applyFont="1" applyFill="1" applyAlignment="1">
      <alignment vertical="center"/>
    </xf>
    <xf numFmtId="0" fontId="0" fillId="0" borderId="0" xfId="0" applyAlignment="1">
      <alignment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164" fontId="5" fillId="0" borderId="1" xfId="2" applyNumberFormat="1" applyFont="1" applyFill="1" applyBorder="1" applyAlignment="1">
      <alignment horizontal="center" vertical="center" wrapText="1"/>
    </xf>
    <xf numFmtId="0" fontId="6" fillId="0" borderId="1" xfId="0" applyFont="1" applyBorder="1" applyAlignment="1">
      <alignment vertical="center" wrapText="1"/>
    </xf>
    <xf numFmtId="14" fontId="6" fillId="0" borderId="1" xfId="0" applyNumberFormat="1" applyFont="1" applyBorder="1" applyAlignment="1">
      <alignment vertical="center" wrapText="1"/>
    </xf>
    <xf numFmtId="165" fontId="6" fillId="0" borderId="1" xfId="2" applyNumberFormat="1" applyFont="1" applyFill="1" applyBorder="1" applyAlignment="1">
      <alignment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165" fontId="6" fillId="0" borderId="1" xfId="2" applyNumberFormat="1" applyFont="1" applyFill="1" applyBorder="1" applyAlignment="1">
      <alignment horizontal="center" vertical="center" wrapText="1"/>
    </xf>
    <xf numFmtId="165" fontId="6" fillId="0" borderId="1" xfId="0" applyNumberFormat="1" applyFont="1" applyBorder="1" applyAlignment="1">
      <alignment horizontal="center" vertical="center" wrapText="1"/>
    </xf>
    <xf numFmtId="42" fontId="6" fillId="0" borderId="1" xfId="7" applyFont="1" applyFill="1" applyBorder="1" applyAlignment="1">
      <alignment vertical="center"/>
    </xf>
    <xf numFmtId="42" fontId="6" fillId="0" borderId="1" xfId="7" applyFont="1" applyFill="1" applyBorder="1" applyAlignment="1">
      <alignment vertical="center" wrapText="1"/>
    </xf>
    <xf numFmtId="14" fontId="5" fillId="0" borderId="1" xfId="0" applyNumberFormat="1" applyFont="1" applyBorder="1" applyAlignment="1">
      <alignment horizontal="left" vertical="center" wrapText="1"/>
    </xf>
    <xf numFmtId="165" fontId="6" fillId="0" borderId="1" xfId="0" applyNumberFormat="1" applyFont="1" applyBorder="1" applyAlignment="1">
      <alignment horizontal="left" vertical="center" wrapText="1"/>
    </xf>
    <xf numFmtId="14" fontId="6" fillId="0" borderId="1" xfId="0" applyNumberFormat="1" applyFont="1" applyBorder="1" applyAlignment="1">
      <alignment horizontal="left" vertical="center" wrapText="1"/>
    </xf>
    <xf numFmtId="14" fontId="6" fillId="0" borderId="1" xfId="0" applyNumberFormat="1" applyFont="1" applyBorder="1" applyAlignment="1">
      <alignment horizontal="left" vertical="center"/>
    </xf>
    <xf numFmtId="167" fontId="6" fillId="0" borderId="1" xfId="0" applyNumberFormat="1" applyFont="1" applyBorder="1" applyAlignment="1">
      <alignment horizontal="left" vertical="center" wrapText="1"/>
    </xf>
    <xf numFmtId="165" fontId="6" fillId="0" borderId="1" xfId="2" applyNumberFormat="1" applyFont="1" applyFill="1" applyBorder="1" applyAlignment="1">
      <alignment horizontal="left" vertical="center" wrapText="1"/>
    </xf>
    <xf numFmtId="168" fontId="6" fillId="0" borderId="1" xfId="2" applyNumberFormat="1" applyFont="1" applyFill="1" applyBorder="1" applyAlignment="1">
      <alignment horizontal="left" vertical="center" wrapText="1"/>
    </xf>
    <xf numFmtId="165" fontId="5" fillId="0" borderId="1" xfId="2" applyNumberFormat="1" applyFont="1" applyFill="1" applyBorder="1" applyAlignment="1">
      <alignment horizontal="center" vertical="center" wrapText="1"/>
    </xf>
    <xf numFmtId="0" fontId="0" fillId="4" borderId="0" xfId="0" applyFill="1" applyAlignment="1">
      <alignment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xf>
    <xf numFmtId="0" fontId="5" fillId="2" borderId="1" xfId="0" applyFont="1" applyFill="1" applyBorder="1" applyAlignment="1">
      <alignment vertical="center" wrapText="1"/>
    </xf>
    <xf numFmtId="14"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165" fontId="6" fillId="2" borderId="1" xfId="0" applyNumberFormat="1" applyFont="1" applyFill="1" applyBorder="1" applyAlignment="1">
      <alignment horizontal="center" vertical="center" wrapText="1"/>
    </xf>
    <xf numFmtId="0" fontId="0" fillId="2" borderId="0" xfId="0" applyFill="1" applyAlignment="1">
      <alignment wrapText="1"/>
    </xf>
    <xf numFmtId="0" fontId="5" fillId="2" borderId="1" xfId="0" applyFont="1" applyFill="1" applyBorder="1" applyAlignment="1">
      <alignment horizontal="center" vertical="center" wrapText="1"/>
    </xf>
    <xf numFmtId="0" fontId="6" fillId="2" borderId="1" xfId="0" applyFont="1" applyFill="1" applyBorder="1" applyAlignment="1">
      <alignment vertical="center" wrapText="1"/>
    </xf>
    <xf numFmtId="14" fontId="6" fillId="2" borderId="1" xfId="0" applyNumberFormat="1" applyFont="1" applyFill="1" applyBorder="1" applyAlignment="1">
      <alignment vertical="center" wrapText="1"/>
    </xf>
    <xf numFmtId="165" fontId="6" fillId="2" borderId="1" xfId="2" applyNumberFormat="1" applyFont="1" applyFill="1" applyBorder="1" applyAlignment="1">
      <alignment vertical="center" wrapText="1"/>
    </xf>
    <xf numFmtId="165" fontId="6" fillId="2" borderId="1" xfId="2" applyNumberFormat="1" applyFont="1" applyFill="1" applyBorder="1" applyAlignment="1">
      <alignment horizontal="center" vertical="center" wrapText="1"/>
    </xf>
    <xf numFmtId="42" fontId="6" fillId="2" borderId="1" xfId="7" applyFont="1" applyFill="1" applyBorder="1" applyAlignment="1">
      <alignment vertical="center"/>
    </xf>
    <xf numFmtId="0" fontId="0" fillId="0" borderId="0" xfId="0" applyAlignment="1">
      <alignment horizontal="center" vertical="center"/>
    </xf>
    <xf numFmtId="0" fontId="0" fillId="0" borderId="0" xfId="0" applyAlignment="1">
      <alignment horizontal="center" vertical="center" wrapText="1"/>
    </xf>
    <xf numFmtId="14" fontId="6" fillId="0" borderId="1" xfId="0" applyNumberFormat="1" applyFont="1" applyBorder="1" applyAlignment="1">
      <alignment vertical="center"/>
    </xf>
    <xf numFmtId="0" fontId="6" fillId="0" borderId="1" xfId="0" applyFont="1" applyBorder="1" applyAlignment="1">
      <alignment vertical="center"/>
    </xf>
    <xf numFmtId="9" fontId="6"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164" fontId="5" fillId="0" borderId="1" xfId="2" applyNumberFormat="1" applyFont="1" applyFill="1" applyBorder="1" applyAlignment="1">
      <alignment horizontal="center" vertical="center"/>
    </xf>
    <xf numFmtId="164" fontId="6" fillId="0" borderId="1" xfId="2" applyNumberFormat="1" applyFont="1" applyFill="1" applyBorder="1" applyAlignment="1">
      <alignment horizontal="center" vertical="center"/>
    </xf>
    <xf numFmtId="165" fontId="6" fillId="0" borderId="1" xfId="2" applyNumberFormat="1" applyFont="1" applyFill="1" applyBorder="1" applyAlignment="1">
      <alignment horizontal="center" vertical="center"/>
    </xf>
    <xf numFmtId="41" fontId="6" fillId="0" borderId="1" xfId="6" applyFont="1" applyFill="1" applyBorder="1" applyAlignment="1">
      <alignment horizontal="center" vertical="center"/>
    </xf>
    <xf numFmtId="9" fontId="6" fillId="0" borderId="1" xfId="8" applyFont="1" applyFill="1" applyBorder="1" applyAlignment="1">
      <alignment horizontal="center" vertical="center" wrapText="1"/>
    </xf>
    <xf numFmtId="164" fontId="6" fillId="0" borderId="1" xfId="2" applyNumberFormat="1" applyFont="1" applyFill="1" applyBorder="1" applyAlignment="1">
      <alignment horizontal="center" vertical="center" wrapText="1"/>
    </xf>
    <xf numFmtId="0" fontId="5" fillId="0" borderId="1" xfId="0" applyFont="1" applyBorder="1" applyAlignment="1">
      <alignment wrapText="1"/>
    </xf>
    <xf numFmtId="166" fontId="6" fillId="0" borderId="1" xfId="5" applyNumberFormat="1" applyFont="1" applyFill="1" applyBorder="1" applyAlignment="1">
      <alignment horizontal="center" vertical="center" wrapText="1"/>
    </xf>
    <xf numFmtId="166" fontId="6" fillId="2" borderId="1" xfId="5" applyNumberFormat="1" applyFont="1" applyFill="1" applyBorder="1" applyAlignment="1">
      <alignment horizontal="center" vertical="center" wrapText="1"/>
    </xf>
    <xf numFmtId="9" fontId="6" fillId="2" borderId="1" xfId="0" applyNumberFormat="1" applyFont="1" applyFill="1" applyBorder="1" applyAlignment="1">
      <alignment horizontal="center" vertical="center" wrapText="1"/>
    </xf>
    <xf numFmtId="166" fontId="6" fillId="2" borderId="1" xfId="5" applyNumberFormat="1" applyFont="1" applyFill="1" applyBorder="1" applyAlignment="1">
      <alignment horizontal="center" vertical="center"/>
    </xf>
    <xf numFmtId="9" fontId="6" fillId="2" borderId="1" xfId="8" applyFont="1" applyFill="1" applyBorder="1" applyAlignment="1">
      <alignment horizontal="center" vertical="center" wrapText="1"/>
    </xf>
    <xf numFmtId="166" fontId="6" fillId="0" borderId="1" xfId="5" applyNumberFormat="1" applyFont="1" applyFill="1" applyBorder="1" applyAlignment="1">
      <alignment horizontal="center" vertical="center"/>
    </xf>
    <xf numFmtId="49" fontId="6" fillId="0" borderId="1" xfId="0" applyNumberFormat="1" applyFont="1" applyBorder="1" applyAlignment="1">
      <alignment horizontal="center" vertical="center" wrapText="1"/>
    </xf>
    <xf numFmtId="10" fontId="6" fillId="0" borderId="1" xfId="5" applyNumberFormat="1" applyFont="1" applyFill="1" applyBorder="1"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0" fillId="2" borderId="0" xfId="0" applyFill="1"/>
    <xf numFmtId="0" fontId="0" fillId="0" borderId="1" xfId="0" applyBorder="1"/>
    <xf numFmtId="0" fontId="0" fillId="2" borderId="1" xfId="0" applyFill="1" applyBorder="1"/>
    <xf numFmtId="0" fontId="0" fillId="0" borderId="2" xfId="0" applyBorder="1"/>
    <xf numFmtId="0" fontId="0" fillId="2" borderId="2" xfId="0" applyFill="1" applyBorder="1"/>
    <xf numFmtId="0" fontId="3" fillId="2" borderId="0" xfId="0" applyFont="1" applyFill="1" applyAlignment="1">
      <alignment horizontal="center"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5" fillId="0" borderId="0" xfId="0" applyFont="1"/>
    <xf numFmtId="164" fontId="5" fillId="2" borderId="1" xfId="2" applyNumberFormat="1" applyFont="1" applyFill="1" applyBorder="1" applyAlignment="1">
      <alignment horizontal="center" vertical="center" wrapText="1"/>
    </xf>
    <xf numFmtId="0" fontId="10" fillId="6" borderId="1" xfId="0" applyFont="1" applyFill="1" applyBorder="1" applyAlignment="1">
      <alignment horizontal="center" vertical="center" wrapText="1"/>
    </xf>
    <xf numFmtId="41" fontId="10" fillId="6" borderId="1" xfId="3" applyFont="1" applyFill="1" applyBorder="1" applyAlignment="1">
      <alignment horizontal="center" vertical="center" wrapText="1"/>
    </xf>
    <xf numFmtId="165" fontId="10" fillId="6" borderId="1" xfId="4" applyNumberFormat="1" applyFont="1" applyFill="1" applyBorder="1" applyAlignment="1">
      <alignment horizontal="center" vertical="center" wrapText="1"/>
    </xf>
    <xf numFmtId="0" fontId="6" fillId="0" borderId="0" xfId="0" applyFont="1" applyAlignment="1">
      <alignment vertical="center"/>
    </xf>
    <xf numFmtId="166" fontId="13" fillId="9" borderId="1" xfId="4" applyNumberFormat="1" applyFont="1" applyFill="1" applyBorder="1" applyAlignment="1">
      <alignment horizontal="center" vertical="center" wrapText="1"/>
    </xf>
    <xf numFmtId="42" fontId="13" fillId="9" borderId="1" xfId="7" applyFont="1" applyFill="1" applyBorder="1" applyAlignment="1">
      <alignment horizontal="center" vertical="center" wrapText="1"/>
    </xf>
    <xf numFmtId="0" fontId="0" fillId="0" borderId="0" xfId="0" applyAlignment="1">
      <alignment horizontal="left" vertical="center" wrapText="1"/>
    </xf>
    <xf numFmtId="42" fontId="0" fillId="0" borderId="0" xfId="7" applyFont="1" applyAlignment="1">
      <alignment horizontal="center" vertical="center"/>
    </xf>
    <xf numFmtId="42" fontId="0" fillId="0" borderId="0" xfId="7" applyFont="1" applyAlignment="1">
      <alignment horizontal="center" vertical="center" wrapText="1"/>
    </xf>
    <xf numFmtId="0" fontId="0" fillId="0" borderId="0" xfId="0" applyAlignment="1">
      <alignment horizontal="left" vertical="center"/>
    </xf>
    <xf numFmtId="9" fontId="6" fillId="0" borderId="1" xfId="8" applyFont="1" applyBorder="1" applyAlignment="1">
      <alignment horizontal="center" vertical="center" wrapText="1"/>
    </xf>
    <xf numFmtId="42" fontId="6" fillId="0" borderId="1" xfId="7" applyFont="1" applyBorder="1" applyAlignment="1">
      <alignment horizontal="center" vertical="center" wrapText="1"/>
    </xf>
    <xf numFmtId="0" fontId="0" fillId="2" borderId="0" xfId="0" applyFill="1" applyAlignment="1">
      <alignment vertical="top" wrapText="1"/>
    </xf>
    <xf numFmtId="42" fontId="0" fillId="2" borderId="0" xfId="7" applyFont="1" applyFill="1" applyAlignment="1">
      <alignment horizontal="center" vertical="top" wrapText="1"/>
    </xf>
    <xf numFmtId="0" fontId="0" fillId="0" borderId="0" xfId="0" applyAlignment="1"/>
    <xf numFmtId="42" fontId="6" fillId="2" borderId="1" xfId="7" applyFont="1" applyFill="1" applyBorder="1" applyAlignment="1">
      <alignment horizontal="center" vertical="center" wrapText="1"/>
    </xf>
    <xf numFmtId="0" fontId="16" fillId="2" borderId="1" xfId="12" applyFont="1" applyFill="1" applyBorder="1" applyAlignment="1">
      <alignment horizontal="center" vertical="center" wrapText="1"/>
    </xf>
    <xf numFmtId="169" fontId="6" fillId="0" borderId="1" xfId="0" applyNumberFormat="1" applyFont="1" applyBorder="1" applyAlignment="1">
      <alignment horizontal="center" vertical="center" wrapText="1"/>
    </xf>
    <xf numFmtId="170" fontId="6" fillId="0" borderId="1" xfId="0" applyNumberFormat="1" applyFont="1" applyBorder="1" applyAlignment="1">
      <alignment horizontal="center" vertical="center" wrapText="1"/>
    </xf>
    <xf numFmtId="9" fontId="5" fillId="0" borderId="1" xfId="0" applyNumberFormat="1" applyFont="1" applyBorder="1" applyAlignment="1">
      <alignment horizontal="center" vertical="center" wrapText="1"/>
    </xf>
    <xf numFmtId="0" fontId="15" fillId="2" borderId="1" xfId="12" applyFont="1" applyFill="1" applyBorder="1" applyAlignment="1">
      <alignment horizontal="center" vertical="center" wrapText="1"/>
    </xf>
    <xf numFmtId="0" fontId="5" fillId="0" borderId="1" xfId="6" applyNumberFormat="1" applyFont="1" applyBorder="1" applyAlignment="1">
      <alignment horizontal="center" vertical="center"/>
    </xf>
    <xf numFmtId="0" fontId="5" fillId="0" borderId="1" xfId="6" applyNumberFormat="1" applyFont="1" applyBorder="1" applyAlignment="1">
      <alignment horizontal="center" vertical="center" wrapText="1"/>
    </xf>
    <xf numFmtId="0" fontId="5" fillId="0" borderId="1" xfId="6" applyNumberFormat="1" applyFont="1" applyFill="1" applyBorder="1" applyAlignment="1">
      <alignment horizontal="center" vertical="center" wrapText="1"/>
    </xf>
    <xf numFmtId="9" fontId="5" fillId="0" borderId="1" xfId="6" applyNumberFormat="1" applyFont="1" applyFill="1" applyBorder="1" applyAlignment="1">
      <alignment horizontal="center" vertical="center"/>
    </xf>
    <xf numFmtId="1" fontId="5" fillId="0" borderId="1" xfId="6" applyNumberFormat="1" applyFont="1" applyBorder="1" applyAlignment="1">
      <alignment horizontal="center" vertical="center"/>
    </xf>
    <xf numFmtId="0" fontId="5" fillId="2" borderId="1" xfId="0" quotePrefix="1" applyFont="1" applyFill="1" applyBorder="1" applyAlignment="1">
      <alignment horizontal="left" vertical="center" wrapText="1"/>
    </xf>
    <xf numFmtId="0" fontId="5" fillId="0" borderId="1" xfId="0" quotePrefix="1" applyFont="1" applyBorder="1" applyAlignment="1">
      <alignment horizontal="left" vertical="center" wrapText="1"/>
    </xf>
    <xf numFmtId="42" fontId="6" fillId="0" borderId="1" xfId="7" applyFont="1" applyFill="1" applyBorder="1" applyAlignment="1">
      <alignment horizontal="center" vertical="center" wrapText="1"/>
    </xf>
    <xf numFmtId="9" fontId="5" fillId="0" borderId="1" xfId="8" applyFont="1" applyBorder="1" applyAlignment="1">
      <alignment horizontal="center" vertical="center" wrapText="1"/>
    </xf>
    <xf numFmtId="0" fontId="6" fillId="0" borderId="1" xfId="0" applyFont="1" applyFill="1" applyBorder="1" applyAlignment="1">
      <alignment horizontal="left" vertical="center" wrapText="1"/>
    </xf>
    <xf numFmtId="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9" fontId="5" fillId="2" borderId="1" xfId="0" applyNumberFormat="1" applyFont="1" applyFill="1" applyBorder="1" applyAlignment="1">
      <alignment horizontal="center" vertical="center" wrapText="1"/>
    </xf>
    <xf numFmtId="42" fontId="5" fillId="2" borderId="1" xfId="7" applyFont="1" applyFill="1" applyBorder="1" applyAlignment="1">
      <alignment horizontal="center" vertical="center" wrapText="1"/>
    </xf>
    <xf numFmtId="0" fontId="6" fillId="2" borderId="1" xfId="11" applyFont="1" applyFill="1" applyBorder="1" applyAlignment="1">
      <alignment horizontal="center" vertical="center" wrapText="1"/>
    </xf>
    <xf numFmtId="1" fontId="5"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42" fontId="5" fillId="0" borderId="1" xfId="7" applyFont="1" applyBorder="1" applyAlignment="1">
      <alignment horizontal="center" vertical="center" wrapText="1"/>
    </xf>
    <xf numFmtId="0" fontId="6" fillId="0" borderId="1" xfId="12" applyFont="1" applyFill="1" applyBorder="1" applyAlignment="1">
      <alignment horizontal="center" vertical="center" wrapText="1"/>
    </xf>
    <xf numFmtId="0" fontId="6" fillId="2" borderId="1" xfId="12"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2" borderId="1" xfId="0" applyFont="1" applyFill="1" applyBorder="1" applyAlignment="1">
      <alignment horizontal="center" wrapText="1"/>
    </xf>
    <xf numFmtId="42" fontId="5" fillId="0" borderId="1" xfId="7" applyFont="1" applyBorder="1" applyAlignment="1">
      <alignment horizontal="center" vertical="center"/>
    </xf>
    <xf numFmtId="0" fontId="6" fillId="2" borderId="3" xfId="0" applyFont="1" applyFill="1" applyBorder="1" applyAlignment="1">
      <alignment horizontal="center" vertical="center" wrapText="1"/>
    </xf>
    <xf numFmtId="168" fontId="5" fillId="0" borderId="1" xfId="2" applyNumberFormat="1" applyFont="1" applyBorder="1" applyAlignment="1">
      <alignment horizontal="center" vertical="center" wrapText="1"/>
    </xf>
    <xf numFmtId="0" fontId="5" fillId="0" borderId="1" xfId="0" applyFont="1" applyBorder="1" applyAlignment="1">
      <alignment horizontal="center" wrapText="1"/>
    </xf>
    <xf numFmtId="0" fontId="11" fillId="3" borderId="0" xfId="0" applyFont="1" applyFill="1" applyAlignment="1">
      <alignment horizontal="center" wrapText="1"/>
    </xf>
    <xf numFmtId="0" fontId="11" fillId="3" borderId="0" xfId="0" applyFont="1" applyFill="1" applyAlignment="1">
      <alignment horizontal="center" vertical="center" wrapText="1"/>
    </xf>
    <xf numFmtId="0" fontId="13" fillId="8" borderId="1" xfId="0" applyFont="1" applyFill="1" applyBorder="1" applyAlignment="1">
      <alignment horizontal="center" vertical="center" wrapText="1"/>
    </xf>
    <xf numFmtId="42" fontId="13" fillId="8" borderId="1" xfId="7" applyFont="1" applyFill="1" applyBorder="1" applyAlignment="1">
      <alignment horizontal="center" vertical="center" wrapText="1"/>
    </xf>
  </cellXfs>
  <cellStyles count="13">
    <cellStyle name="Hipervínculo" xfId="12" builtinId="8"/>
    <cellStyle name="Millares" xfId="5" builtinId="3"/>
    <cellStyle name="Millares [0]" xfId="6" builtinId="6"/>
    <cellStyle name="Millares [0] 2" xfId="3" xr:uid="{00000000-0005-0000-0000-000003000000}"/>
    <cellStyle name="Millares 2" xfId="4" xr:uid="{00000000-0005-0000-0000-000004000000}"/>
    <cellStyle name="Millares 3" xfId="9" xr:uid="{00000000-0005-0000-0000-000005000000}"/>
    <cellStyle name="Moneda" xfId="2" builtinId="4"/>
    <cellStyle name="Moneda [0]" xfId="7" builtinId="7"/>
    <cellStyle name="Moneda 2" xfId="10" xr:uid="{00000000-0005-0000-0000-000008000000}"/>
    <cellStyle name="Neutral" xfId="11" builtinId="28"/>
    <cellStyle name="Normal" xfId="0" builtinId="0"/>
    <cellStyle name="Normal 2" xfId="1" xr:uid="{00000000-0005-0000-0000-00000B000000}"/>
    <cellStyle name="Porcentaje" xfId="8"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796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 Type="http://schemas.openxmlformats.org/officeDocument/2006/relationships/externalLink" Target="externalLinks/externalLink1.xml"/><Relationship Id="rId21" Type="http://schemas.openxmlformats.org/officeDocument/2006/relationships/sharedStrings" Target="sharedStrings.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uricio%20Marquez\OneDrive\Escritorio\SSF%202022%20OAP\TRABAJO%20SSF%20202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natalia\Desktop\Users\natalia\Library\Containers\com.microsoft.Excel\Data\Documents\C:\Users\latehortuaj\Downloads\Formulaci&#243;n%20Plan%20de%20Acci&#243;n%202023%20Comunicaciones%20Ajustado%2002122022%20(1)%20(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natalia\Desktop\Users\natalia\Library\Containers\com.microsoft.Excel\Data\Documents\D:\Desktop\PEDROJOSE\Nueva%20carpeta\ssf\PLANES%20DE%20ACCION%20APROBADOS\SSF-PA-2023-5.%20OFICINA%20DE%20CONTROL%20INTERNO.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natalia\Desktop\Users\natalia\Library\Containers\com.microsoft.Excel\Data\Documents\D:\Desktop\PEDROJOSE\Nueva%20carpeta\ssf\PLANES%20DE%20ACCION%20APROBADOS\SSF-PA-2023-4.%20OFICINA%20TECNOLOGIAS%20DE%20LA%20INFORMACI&#211;N%20Y%20LAS%20TELECOMUNICACIONE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natalia\Desktop\Users\natalia\Library\Containers\com.microsoft.Excel\Data\Documents\D:\Desktop\PEDROJOSE\Nueva%20carpeta\ssf\PLANES%20DE%20ACCION%20APROBADOS\SSF-PA-2023-2.%20OFICINA%20ASESORA%20DE%20PLANEACION.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natalia\Desktop\Users\natalia\Library\Containers\com.microsoft.Excel\Data\Documents\D:\Descargas\Propuesta%20Formulaci&#243;n%20Plan%20de%20Acci&#243;n%202023%20(AE)%20(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natalia\Library\Containers\com.microsoft.Excel\Data\Documents\D:\Desktop\PEDROJOSE\Nueva%20carpeta\ssf\PLANES%20DE%20ACCION%20APROBADOS\SSF-PA-2023-9.%20SUPERINTENDENCIA%20DELEGADA%20PARA%20ESTUDIOS%20ESPECIALES%20Y%20EVALUACION%20DE%20PROYECTOS.slk.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natalia\Desktop\Users\natalia\Library\Containers\com.microsoft.Excel\Data\Documents\C:\Users\latehortuaj\Downloads\Formulaci&#243;n%20Plan%20de%20Acci&#243;n%202023%20gesti&#243;n%20financiera%202dic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atalia\Desktop\Users\natalia\Library\Containers\com.microsoft.Excel\Data\Documents\D:\Descargas\CONSTRUCCION%20PLAN%20DE%20ACCION%202023%20(3)%20para%20entregar%20doctor%20freddy%207L%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natalia\Desktop\Users\natalia\Library\Containers\com.microsoft.Excel\Data\Documents\C:\Users\latehortuaj\Downloads\Plantilla%20Formulaci&#243;n%20Plan%20de%20Acci&#243;n%202023%20VF%20(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natalia\Desktop\Users\natalia\Library\Containers\com.microsoft.Excel\Data\Documents\C:\Users\latehortuaj\Downloads\Plan%20de%20acci&#243;n%20del%20Grupo%20de%20Control%20Interno%20Disciplinario.%201dic2022%20(1)%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natalia\Desktop\Users\natalia\Library\Containers\com.microsoft.Excel\Data\Documents\C:\Users\latehortuaj\Downloads\Plantilla%20Formulaci&#243;n%20Plan%20de%20Acci&#243;n%202023%20VF%20(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natalia\Desktop\Users\natalia\Library\Containers\com.microsoft.Excel\Data\Documents\C:\Users\latehortuaj\Desktop\planeacion%20para%20el%20doctor%20fredy\Plan%20Formulacci&#243;n%20Recursos%20humanos%201diciembre2022%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natalia\Desktop\Users\natalia\Library\Containers\com.microsoft.Excel\Data\Documents\D:\Desktop\PEDROJOSE\Nueva%20carpeta\ssf\PLANES%20DE%20ACCION%20APROBADOS\SSF-PA-2023-7.%20SUPERINTENDENCIA%20DELEGADA%20PARA%20LA%20GESTIO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natalia\Desktop\Users\natalia\Library\Containers\com.microsoft.Excel\Data\Documents\D:\Desktop\PEDROJOSE\Nueva%20carpeta\ssf\PLANES%20DE%20ACCION%20APROBADOS\SSF-PA-2023-8.%20SUPERINTENDENCIA%20DELEGADA%20MEDIDAS%20ESPECIALE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natalia\Desktop\Users\natalia\Library\Containers\com.microsoft.Excel\Data\Documents\D:\Descargas\SSF-PA-2023-OPU%20POR%20APROBA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final"/>
      <sheetName val="ObSectoriales"/>
      <sheetName val="Objetivos"/>
      <sheetName val="Estrategias"/>
      <sheetName val="Procesos"/>
      <sheetName val="DimensionesMIPG"/>
      <sheetName val="PolíticasMIPG"/>
      <sheetName val="Planes612"/>
      <sheetName val="Dependencias"/>
      <sheetName val="TipoIndicador"/>
      <sheetName val="Frecuencia"/>
    </sheetNames>
    <sheetDataSet>
      <sheetData sheetId="0" refreshError="1"/>
      <sheetData sheetId="1" refreshError="1">
        <row r="2">
          <cell r="A2" t="str">
            <v>5. Desarrollar acciones de inspección, vigilancia y control con el fin de dar cumplimiento a las normas legales, reglamentarias y convencionales en materia de trabajo decente</v>
          </cell>
        </row>
        <row r="3">
          <cell r="A3" t="str">
            <v>6. Fortalecer las instituciones del Sector Trabajo y la rendición de cuentas en ejercicio del Buen Gobierno, en búsqueda de la modernización, eficiencia, eficacia y la transparencia</v>
          </cell>
        </row>
        <row r="4">
          <cell r="A4" t="str">
            <v>N/A</v>
          </cell>
        </row>
      </sheetData>
      <sheetData sheetId="2" refreshError="1">
        <row r="2">
          <cell r="B2" t="str">
            <v>OE_1</v>
          </cell>
        </row>
        <row r="3">
          <cell r="B3" t="str">
            <v>OE_2</v>
          </cell>
        </row>
        <row r="4">
          <cell r="B4" t="str">
            <v>OE_3</v>
          </cell>
        </row>
        <row r="5">
          <cell r="B5" t="str">
            <v>OE_4</v>
          </cell>
        </row>
        <row r="6">
          <cell r="B6" t="str">
            <v>N/A</v>
          </cell>
        </row>
      </sheetData>
      <sheetData sheetId="3" refreshError="1"/>
      <sheetData sheetId="4" refreshError="1">
        <row r="2">
          <cell r="B2" t="str">
            <v>Direccionamiento Estratégico</v>
          </cell>
        </row>
        <row r="3">
          <cell r="B3" t="str">
            <v>Planeación Institucional</v>
          </cell>
        </row>
        <row r="4">
          <cell r="B4" t="str">
            <v>Generación Estadística del SSF</v>
          </cell>
        </row>
        <row r="5">
          <cell r="B5" t="str">
            <v>Comunicación Pública</v>
          </cell>
        </row>
        <row r="6">
          <cell r="B6" t="str">
            <v>Control Financiero Contable de las CCF</v>
          </cell>
        </row>
        <row r="7">
          <cell r="B7" t="str">
            <v>Evaluación de Gestión de CCF</v>
          </cell>
        </row>
        <row r="8">
          <cell r="B8" t="str">
            <v>Visita a Entes Vigilados</v>
          </cell>
        </row>
        <row r="9">
          <cell r="B9" t="str">
            <v>Estudios Especiales y Evaluación de Proyectos</v>
          </cell>
        </row>
        <row r="10">
          <cell r="B10" t="str">
            <v>Control Legal de CCF</v>
          </cell>
        </row>
        <row r="11">
          <cell r="B11" t="str">
            <v>Interacción con el Ciudadano</v>
          </cell>
        </row>
        <row r="12">
          <cell r="B12" t="str">
            <v>Gestión de Sistemas de Información</v>
          </cell>
        </row>
        <row r="13">
          <cell r="B13" t="str">
            <v>Gestión Documental</v>
          </cell>
        </row>
        <row r="14">
          <cell r="B14" t="str">
            <v>Procesos Disciplinarios</v>
          </cell>
        </row>
        <row r="15">
          <cell r="B15" t="str">
            <v>Gestión Juridica</v>
          </cell>
        </row>
        <row r="16">
          <cell r="B16" t="str">
            <v>Gestión Financiera y Presupuestal</v>
          </cell>
        </row>
        <row r="17">
          <cell r="B17" t="str">
            <v>Contratación Administrativa</v>
          </cell>
        </row>
        <row r="18">
          <cell r="B18" t="str">
            <v>Recursos Físicos</v>
          </cell>
        </row>
        <row r="19">
          <cell r="B19" t="str">
            <v>Almacén e Inventario</v>
          </cell>
        </row>
        <row r="20">
          <cell r="B20" t="str">
            <v>Notificaciones y Certificaciones</v>
          </cell>
        </row>
        <row r="21">
          <cell r="B21" t="str">
            <v>Gestión del Talento Humano</v>
          </cell>
        </row>
        <row r="22">
          <cell r="B22" t="str">
            <v>Evaluación y Control</v>
          </cell>
        </row>
        <row r="23">
          <cell r="B23" t="str">
            <v>N/A</v>
          </cell>
        </row>
      </sheetData>
      <sheetData sheetId="5" refreshError="1">
        <row r="2">
          <cell r="B2" t="str">
            <v>Talento_Humano</v>
          </cell>
        </row>
        <row r="3">
          <cell r="B3" t="str">
            <v>Direccionamiento_Estratégico_y_Planeación</v>
          </cell>
        </row>
        <row r="4">
          <cell r="B4" t="str">
            <v>Gestión_con_Valores_para_Resultados</v>
          </cell>
        </row>
        <row r="5">
          <cell r="B5" t="str">
            <v>Evaluación_de_Resultados</v>
          </cell>
        </row>
        <row r="6">
          <cell r="B6" t="str">
            <v>Información_y_Comunicación</v>
          </cell>
        </row>
        <row r="7">
          <cell r="B7" t="str">
            <v xml:space="preserve">Gestión_del_Conocimiento_y_la_Innovación </v>
          </cell>
        </row>
        <row r="8">
          <cell r="B8" t="str">
            <v>Control_Interno</v>
          </cell>
        </row>
        <row r="9">
          <cell r="B9" t="str">
            <v>N/A</v>
          </cell>
        </row>
      </sheetData>
      <sheetData sheetId="6" refreshError="1"/>
      <sheetData sheetId="7" refreshError="1"/>
      <sheetData sheetId="8" refreshError="1">
        <row r="2">
          <cell r="B2" t="str">
            <v>Despacho Superintendente del Subsidio Familiar</v>
          </cell>
        </row>
        <row r="3">
          <cell r="B3" t="str">
            <v>Oficina Asesora de Planeación</v>
          </cell>
        </row>
        <row r="4">
          <cell r="B4" t="str">
            <v>Oficina Jurídica</v>
          </cell>
        </row>
        <row r="5">
          <cell r="B5" t="str">
            <v>Oficina de las Tecnologías de Información y Comunicación</v>
          </cell>
        </row>
        <row r="6">
          <cell r="B6" t="str">
            <v>Oficina de Control Interno</v>
          </cell>
        </row>
        <row r="7">
          <cell r="B7" t="str">
            <v>Secretaría General</v>
          </cell>
        </row>
        <row r="8">
          <cell r="B8" t="str">
            <v>Oficina de Protección y Atención al Usuario</v>
          </cell>
        </row>
        <row r="9">
          <cell r="B9" t="str">
            <v>Superintendencia Delegada para Estudios Especiales y Evaluación de Proyectos</v>
          </cell>
        </row>
        <row r="10">
          <cell r="B10" t="str">
            <v>Superintendencia Delegada para la Gestión</v>
          </cell>
        </row>
        <row r="11">
          <cell r="B11" t="str">
            <v>Superintendencia Delegada para la Responsabilidad Administrativa y Medidas Especiales</v>
          </cell>
        </row>
      </sheetData>
      <sheetData sheetId="9" refreshError="1">
        <row r="2">
          <cell r="B2" t="str">
            <v>Eficacia/Producto</v>
          </cell>
        </row>
        <row r="3">
          <cell r="B3" t="str">
            <v>Eficiencia/Gestión</v>
          </cell>
        </row>
        <row r="4">
          <cell r="B4" t="str">
            <v>Efectividad/Resultado</v>
          </cell>
        </row>
      </sheetData>
      <sheetData sheetId="10" refreshError="1">
        <row r="2">
          <cell r="B2" t="str">
            <v>Mensual</v>
          </cell>
        </row>
        <row r="3">
          <cell r="B3" t="str">
            <v>Trimestral</v>
          </cell>
        </row>
        <row r="4">
          <cell r="B4" t="str">
            <v>Semestral</v>
          </cell>
        </row>
        <row r="5">
          <cell r="B5" t="str">
            <v>Anual</v>
          </cell>
        </row>
        <row r="6">
          <cell r="B6" t="str">
            <v>Cuatrimestral</v>
          </cell>
        </row>
        <row r="7">
          <cell r="B7" t="str">
            <v>Bimestral</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sf.gov.co/web/guest/transparencia/normatividad/sujetos-obligados-del-orden-nacio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2:BN1161"/>
  <sheetViews>
    <sheetView tabSelected="1" topLeftCell="I17" zoomScale="80" zoomScaleNormal="80" workbookViewId="0">
      <selection activeCell="R13" sqref="R13:R21"/>
    </sheetView>
  </sheetViews>
  <sheetFormatPr baseColWidth="10" defaultColWidth="11.42578125" defaultRowHeight="15" x14ac:dyDescent="0.25"/>
  <cols>
    <col min="1" max="1" width="11.7109375" customWidth="1"/>
    <col min="2" max="2" width="40.85546875" style="67" customWidth="1"/>
    <col min="3" max="3" width="13.85546875" style="67" customWidth="1"/>
    <col min="4" max="4" width="45" style="67" customWidth="1"/>
    <col min="5" max="5" width="54.85546875" style="67" customWidth="1"/>
    <col min="6" max="6" width="17.140625" customWidth="1"/>
    <col min="7" max="7" width="17.42578125" customWidth="1"/>
    <col min="8" max="9" width="16.42578125" customWidth="1"/>
    <col min="10" max="10" width="37.42578125" customWidth="1"/>
    <col min="12" max="12" width="15.85546875" customWidth="1"/>
    <col min="13" max="13" width="14.85546875" customWidth="1"/>
    <col min="14" max="14" width="45.28515625" customWidth="1"/>
    <col min="15" max="15" width="18.42578125" customWidth="1"/>
    <col min="16" max="16" width="14.42578125" customWidth="1"/>
    <col min="17" max="17" width="11.42578125" customWidth="1"/>
    <col min="18" max="18" width="19.85546875" style="66" customWidth="1"/>
    <col min="19" max="19" width="19.140625" style="43" customWidth="1"/>
    <col min="20" max="20" width="35.5703125" style="66" customWidth="1"/>
    <col min="21" max="21" width="14.42578125" customWidth="1"/>
    <col min="22" max="22" width="16.7109375" customWidth="1"/>
    <col min="23" max="23" width="18.140625" customWidth="1"/>
    <col min="24" max="24" width="37.140625" customWidth="1"/>
    <col min="25" max="25" width="219.140625" style="92" customWidth="1"/>
    <col min="26" max="26" width="20.28515625" style="43" customWidth="1"/>
    <col min="27" max="27" width="22.7109375" style="85" customWidth="1"/>
    <col min="28" max="28" width="134.28515625" style="87" customWidth="1"/>
    <col min="29" max="29" width="22.5703125" customWidth="1"/>
  </cols>
  <sheetData>
    <row r="2" spans="1:29" ht="90.6" customHeight="1" x14ac:dyDescent="0.35">
      <c r="A2" s="126" t="s">
        <v>615</v>
      </c>
      <c r="B2" s="126"/>
      <c r="C2" s="126"/>
      <c r="D2" s="126"/>
      <c r="E2" s="126"/>
      <c r="F2" s="126"/>
      <c r="G2" s="126"/>
      <c r="H2" s="126"/>
      <c r="I2" s="126"/>
      <c r="J2" s="126"/>
      <c r="K2" s="126"/>
      <c r="L2" s="126"/>
      <c r="M2" s="126"/>
      <c r="N2" s="126"/>
      <c r="O2" s="126"/>
      <c r="P2" s="126"/>
      <c r="Q2" s="126"/>
      <c r="R2" s="127"/>
      <c r="S2" s="126"/>
      <c r="T2" s="126"/>
      <c r="U2" s="126"/>
      <c r="V2" s="126"/>
      <c r="W2" s="126"/>
      <c r="X2" s="126"/>
    </row>
    <row r="3" spans="1:29" ht="26.25" x14ac:dyDescent="0.25">
      <c r="A3" s="81" t="s">
        <v>555</v>
      </c>
      <c r="B3" s="5"/>
      <c r="C3" s="5"/>
      <c r="D3" s="5"/>
      <c r="E3" s="72"/>
      <c r="F3" s="1"/>
      <c r="G3" s="1"/>
      <c r="H3" s="1"/>
      <c r="I3" s="1"/>
      <c r="J3" s="1"/>
      <c r="K3" s="1"/>
      <c r="L3" s="1"/>
      <c r="M3" s="1"/>
      <c r="N3" s="1"/>
      <c r="O3" s="1"/>
      <c r="P3" s="1"/>
      <c r="Q3" s="1"/>
      <c r="R3" s="1"/>
      <c r="S3" s="1"/>
      <c r="T3" s="1"/>
      <c r="U3" s="2"/>
      <c r="V3" s="3"/>
      <c r="W3" s="4"/>
      <c r="X3" s="5"/>
      <c r="Y3" s="128" t="s">
        <v>594</v>
      </c>
      <c r="Z3" s="129"/>
      <c r="AA3" s="129"/>
      <c r="AB3" s="128"/>
      <c r="AC3" s="128"/>
    </row>
    <row r="4" spans="1:29" ht="63.75" x14ac:dyDescent="0.25">
      <c r="A4" s="78" t="s">
        <v>0</v>
      </c>
      <c r="B4" s="78" t="s">
        <v>1</v>
      </c>
      <c r="C4" s="78" t="s">
        <v>2</v>
      </c>
      <c r="D4" s="78" t="s">
        <v>3</v>
      </c>
      <c r="E4" s="78" t="s">
        <v>4</v>
      </c>
      <c r="F4" s="78" t="s">
        <v>5</v>
      </c>
      <c r="G4" s="78" t="s">
        <v>6</v>
      </c>
      <c r="H4" s="79" t="s">
        <v>7</v>
      </c>
      <c r="I4" s="79" t="s">
        <v>8</v>
      </c>
      <c r="J4" s="79" t="s">
        <v>9</v>
      </c>
      <c r="K4" s="79" t="s">
        <v>10</v>
      </c>
      <c r="L4" s="79" t="s">
        <v>11</v>
      </c>
      <c r="M4" s="79" t="s">
        <v>12</v>
      </c>
      <c r="N4" s="79" t="s">
        <v>13</v>
      </c>
      <c r="O4" s="79" t="s">
        <v>14</v>
      </c>
      <c r="P4" s="79" t="s">
        <v>15</v>
      </c>
      <c r="Q4" s="79" t="s">
        <v>16</v>
      </c>
      <c r="R4" s="79" t="s">
        <v>17</v>
      </c>
      <c r="S4" s="79" t="s">
        <v>18</v>
      </c>
      <c r="T4" s="79" t="s">
        <v>19</v>
      </c>
      <c r="U4" s="79" t="s">
        <v>20</v>
      </c>
      <c r="V4" s="78" t="s">
        <v>21</v>
      </c>
      <c r="W4" s="80" t="s">
        <v>22</v>
      </c>
      <c r="X4" s="78" t="s">
        <v>23</v>
      </c>
      <c r="Y4" s="82" t="s">
        <v>589</v>
      </c>
      <c r="Z4" s="83" t="s">
        <v>590</v>
      </c>
      <c r="AA4" s="83" t="s">
        <v>591</v>
      </c>
      <c r="AB4" s="82" t="s">
        <v>592</v>
      </c>
      <c r="AC4" s="82" t="s">
        <v>593</v>
      </c>
    </row>
    <row r="5" spans="1:29" ht="226.5" hidden="1" customHeight="1" x14ac:dyDescent="0.25">
      <c r="A5" s="16">
        <v>1</v>
      </c>
      <c r="B5" s="32" t="s">
        <v>539</v>
      </c>
      <c r="C5" s="37" t="s">
        <v>542</v>
      </c>
      <c r="D5" s="37" t="s">
        <v>546</v>
      </c>
      <c r="E5" s="37" t="s">
        <v>551</v>
      </c>
      <c r="F5" s="8" t="s">
        <v>24</v>
      </c>
      <c r="G5" s="8" t="s">
        <v>25</v>
      </c>
      <c r="H5" s="9" t="s">
        <v>26</v>
      </c>
      <c r="I5" s="9" t="s">
        <v>559</v>
      </c>
      <c r="J5" s="9" t="s">
        <v>27</v>
      </c>
      <c r="K5" s="10">
        <v>44928</v>
      </c>
      <c r="L5" s="10">
        <v>45291</v>
      </c>
      <c r="M5" s="9" t="s">
        <v>28</v>
      </c>
      <c r="N5" s="9" t="s">
        <v>29</v>
      </c>
      <c r="O5" s="9" t="s">
        <v>30</v>
      </c>
      <c r="P5" s="9" t="s">
        <v>31</v>
      </c>
      <c r="Q5" s="9" t="s">
        <v>32</v>
      </c>
      <c r="R5" s="57">
        <v>4</v>
      </c>
      <c r="S5" s="9" t="s">
        <v>33</v>
      </c>
      <c r="T5" s="9" t="s">
        <v>34</v>
      </c>
      <c r="U5" s="9" t="s">
        <v>35</v>
      </c>
      <c r="V5" s="8" t="s">
        <v>36</v>
      </c>
      <c r="W5" s="11" t="s">
        <v>37</v>
      </c>
      <c r="X5" s="9" t="s">
        <v>38</v>
      </c>
      <c r="Y5" s="15" t="s">
        <v>643</v>
      </c>
      <c r="Z5" s="9">
        <v>4</v>
      </c>
      <c r="AA5" s="89" t="s">
        <v>37</v>
      </c>
      <c r="AB5" s="9" t="s">
        <v>644</v>
      </c>
      <c r="AC5" s="9" t="s">
        <v>645</v>
      </c>
    </row>
    <row r="6" spans="1:29" s="6" customFormat="1" ht="89.25" hidden="1" x14ac:dyDescent="0.25">
      <c r="A6" s="9">
        <f t="shared" ref="A6:A37" si="0">A5+1</f>
        <v>2</v>
      </c>
      <c r="B6" s="32" t="s">
        <v>538</v>
      </c>
      <c r="C6" s="37" t="s">
        <v>543</v>
      </c>
      <c r="D6" s="37" t="s">
        <v>541</v>
      </c>
      <c r="E6" s="37" t="s">
        <v>540</v>
      </c>
      <c r="F6" s="8" t="s">
        <v>24</v>
      </c>
      <c r="G6" s="8" t="s">
        <v>25</v>
      </c>
      <c r="H6" s="9" t="s">
        <v>26</v>
      </c>
      <c r="I6" s="9" t="s">
        <v>559</v>
      </c>
      <c r="J6" s="9" t="s">
        <v>40</v>
      </c>
      <c r="K6" s="10">
        <v>44928</v>
      </c>
      <c r="L6" s="10">
        <v>45291</v>
      </c>
      <c r="M6" s="9" t="s">
        <v>41</v>
      </c>
      <c r="N6" s="9" t="s">
        <v>42</v>
      </c>
      <c r="O6" s="9" t="s">
        <v>43</v>
      </c>
      <c r="P6" s="9" t="s">
        <v>44</v>
      </c>
      <c r="Q6" s="9" t="s">
        <v>45</v>
      </c>
      <c r="R6" s="47">
        <v>1</v>
      </c>
      <c r="S6" s="9" t="s">
        <v>33</v>
      </c>
      <c r="T6" s="9" t="s">
        <v>46</v>
      </c>
      <c r="U6" s="9" t="s">
        <v>47</v>
      </c>
      <c r="V6" s="8" t="s">
        <v>36</v>
      </c>
      <c r="W6" s="11">
        <v>167000000</v>
      </c>
      <c r="X6" s="9" t="s">
        <v>48</v>
      </c>
      <c r="Y6" s="15" t="s">
        <v>646</v>
      </c>
      <c r="Z6" s="9">
        <v>100</v>
      </c>
      <c r="AA6" s="89"/>
      <c r="AB6" s="9" t="s">
        <v>647</v>
      </c>
      <c r="AC6" s="9" t="s">
        <v>645</v>
      </c>
    </row>
    <row r="7" spans="1:29" s="6" customFormat="1" ht="140.25" hidden="1" x14ac:dyDescent="0.25">
      <c r="A7" s="9">
        <f t="shared" si="0"/>
        <v>3</v>
      </c>
      <c r="B7" s="32" t="s">
        <v>539</v>
      </c>
      <c r="C7" s="37" t="s">
        <v>542</v>
      </c>
      <c r="D7" s="37" t="s">
        <v>547</v>
      </c>
      <c r="E7" s="37" t="s">
        <v>552</v>
      </c>
      <c r="F7" s="8" t="s">
        <v>24</v>
      </c>
      <c r="G7" s="8" t="s">
        <v>25</v>
      </c>
      <c r="H7" s="9" t="s">
        <v>26</v>
      </c>
      <c r="I7" s="9" t="s">
        <v>559</v>
      </c>
      <c r="J7" s="9" t="s">
        <v>49</v>
      </c>
      <c r="K7" s="10">
        <v>44928</v>
      </c>
      <c r="L7" s="10">
        <v>45291</v>
      </c>
      <c r="M7" s="9" t="s">
        <v>50</v>
      </c>
      <c r="N7" s="9" t="s">
        <v>50</v>
      </c>
      <c r="O7" s="9" t="s">
        <v>43</v>
      </c>
      <c r="P7" s="9" t="s">
        <v>51</v>
      </c>
      <c r="Q7" s="9" t="s">
        <v>45</v>
      </c>
      <c r="R7" s="47">
        <v>1</v>
      </c>
      <c r="S7" s="9" t="s">
        <v>33</v>
      </c>
      <c r="T7" s="9" t="s">
        <v>52</v>
      </c>
      <c r="U7" s="9" t="s">
        <v>47</v>
      </c>
      <c r="V7" s="8" t="s">
        <v>36</v>
      </c>
      <c r="W7" s="11">
        <v>364826720</v>
      </c>
      <c r="X7" s="9" t="s">
        <v>48</v>
      </c>
      <c r="Y7" s="15" t="s">
        <v>648</v>
      </c>
      <c r="Z7" s="88">
        <v>1</v>
      </c>
      <c r="AA7" s="89">
        <v>69038500</v>
      </c>
      <c r="AB7" s="9" t="s">
        <v>649</v>
      </c>
      <c r="AC7" s="9" t="s">
        <v>645</v>
      </c>
    </row>
    <row r="8" spans="1:29" s="6" customFormat="1" ht="213" hidden="1" customHeight="1" x14ac:dyDescent="0.25">
      <c r="A8" s="9">
        <f t="shared" si="0"/>
        <v>4</v>
      </c>
      <c r="B8" s="32" t="s">
        <v>539</v>
      </c>
      <c r="C8" s="37" t="s">
        <v>542</v>
      </c>
      <c r="D8" s="37" t="s">
        <v>548</v>
      </c>
      <c r="E8" s="37" t="s">
        <v>552</v>
      </c>
      <c r="F8" s="8" t="s">
        <v>24</v>
      </c>
      <c r="G8" s="8" t="s">
        <v>25</v>
      </c>
      <c r="H8" s="9" t="s">
        <v>26</v>
      </c>
      <c r="I8" s="9" t="s">
        <v>559</v>
      </c>
      <c r="J8" s="9" t="s">
        <v>53</v>
      </c>
      <c r="K8" s="10">
        <v>44928</v>
      </c>
      <c r="L8" s="10">
        <v>45291</v>
      </c>
      <c r="M8" s="9" t="s">
        <v>54</v>
      </c>
      <c r="N8" s="9" t="s">
        <v>54</v>
      </c>
      <c r="O8" s="9" t="s">
        <v>43</v>
      </c>
      <c r="P8" s="9" t="s">
        <v>55</v>
      </c>
      <c r="Q8" s="9" t="s">
        <v>32</v>
      </c>
      <c r="R8" s="57">
        <v>19</v>
      </c>
      <c r="S8" s="9" t="s">
        <v>33</v>
      </c>
      <c r="T8" s="9" t="s">
        <v>56</v>
      </c>
      <c r="U8" s="9" t="s">
        <v>47</v>
      </c>
      <c r="V8" s="8" t="s">
        <v>36</v>
      </c>
      <c r="W8" s="11">
        <v>145477200</v>
      </c>
      <c r="X8" s="9" t="s">
        <v>48</v>
      </c>
      <c r="Y8" s="15" t="s">
        <v>650</v>
      </c>
      <c r="Z8" s="9">
        <v>12</v>
      </c>
      <c r="AA8" s="89">
        <v>22500000</v>
      </c>
      <c r="AB8" s="9" t="s">
        <v>651</v>
      </c>
      <c r="AC8" s="9" t="s">
        <v>645</v>
      </c>
    </row>
    <row r="9" spans="1:29" s="6" customFormat="1" ht="102" hidden="1" x14ac:dyDescent="0.25">
      <c r="A9" s="9">
        <f t="shared" si="0"/>
        <v>5</v>
      </c>
      <c r="B9" s="32" t="s">
        <v>539</v>
      </c>
      <c r="C9" s="37" t="s">
        <v>542</v>
      </c>
      <c r="D9" s="37" t="s">
        <v>546</v>
      </c>
      <c r="E9" s="37" t="s">
        <v>552</v>
      </c>
      <c r="F9" s="8" t="s">
        <v>24</v>
      </c>
      <c r="G9" s="8" t="s">
        <v>25</v>
      </c>
      <c r="H9" s="9" t="s">
        <v>26</v>
      </c>
      <c r="I9" s="9" t="s">
        <v>559</v>
      </c>
      <c r="J9" s="9" t="s">
        <v>57</v>
      </c>
      <c r="K9" s="10">
        <v>45017</v>
      </c>
      <c r="L9" s="10">
        <v>45290</v>
      </c>
      <c r="M9" s="9" t="s">
        <v>58</v>
      </c>
      <c r="N9" s="9" t="s">
        <v>58</v>
      </c>
      <c r="O9" s="9" t="s">
        <v>30</v>
      </c>
      <c r="P9" s="9" t="s">
        <v>59</v>
      </c>
      <c r="Q9" s="9" t="s">
        <v>32</v>
      </c>
      <c r="R9" s="57">
        <v>2</v>
      </c>
      <c r="S9" s="9" t="s">
        <v>33</v>
      </c>
      <c r="T9" s="9" t="s">
        <v>60</v>
      </c>
      <c r="U9" s="9" t="s">
        <v>61</v>
      </c>
      <c r="V9" s="8" t="s">
        <v>36</v>
      </c>
      <c r="W9" s="11" t="s">
        <v>37</v>
      </c>
      <c r="X9" s="9" t="s">
        <v>48</v>
      </c>
      <c r="Y9" s="15" t="s">
        <v>652</v>
      </c>
      <c r="Z9" s="9">
        <v>1</v>
      </c>
      <c r="AA9" s="89">
        <v>11800000</v>
      </c>
      <c r="AB9" s="9" t="s">
        <v>653</v>
      </c>
      <c r="AC9" s="9" t="s">
        <v>645</v>
      </c>
    </row>
    <row r="10" spans="1:29" s="6" customFormat="1" ht="102" hidden="1" x14ac:dyDescent="0.25">
      <c r="A10" s="9">
        <f t="shared" si="0"/>
        <v>6</v>
      </c>
      <c r="B10" s="32" t="s">
        <v>539</v>
      </c>
      <c r="C10" s="37" t="s">
        <v>542</v>
      </c>
      <c r="D10" s="37" t="s">
        <v>546</v>
      </c>
      <c r="E10" s="37" t="s">
        <v>552</v>
      </c>
      <c r="F10" s="8" t="s">
        <v>24</v>
      </c>
      <c r="G10" s="8" t="s">
        <v>25</v>
      </c>
      <c r="H10" s="9" t="s">
        <v>26</v>
      </c>
      <c r="I10" s="9" t="s">
        <v>559</v>
      </c>
      <c r="J10" s="9" t="s">
        <v>62</v>
      </c>
      <c r="K10" s="10">
        <v>44958</v>
      </c>
      <c r="L10" s="10">
        <v>45290</v>
      </c>
      <c r="M10" s="9" t="s">
        <v>63</v>
      </c>
      <c r="N10" s="9" t="s">
        <v>64</v>
      </c>
      <c r="O10" s="9" t="s">
        <v>43</v>
      </c>
      <c r="P10" s="9" t="s">
        <v>65</v>
      </c>
      <c r="Q10" s="9" t="s">
        <v>45</v>
      </c>
      <c r="R10" s="47">
        <v>1</v>
      </c>
      <c r="S10" s="9" t="s">
        <v>33</v>
      </c>
      <c r="T10" s="9" t="s">
        <v>66</v>
      </c>
      <c r="U10" s="9" t="s">
        <v>47</v>
      </c>
      <c r="V10" s="8" t="s">
        <v>36</v>
      </c>
      <c r="W10" s="11">
        <v>52684500</v>
      </c>
      <c r="X10" s="9" t="s">
        <v>48</v>
      </c>
      <c r="Y10" s="15" t="s">
        <v>654</v>
      </c>
      <c r="Z10" s="88">
        <v>1</v>
      </c>
      <c r="AA10" s="89">
        <v>18700000</v>
      </c>
      <c r="AB10" s="9" t="s">
        <v>655</v>
      </c>
      <c r="AC10" s="9" t="s">
        <v>645</v>
      </c>
    </row>
    <row r="11" spans="1:29" s="6" customFormat="1" ht="102" hidden="1" x14ac:dyDescent="0.25">
      <c r="A11" s="9">
        <f t="shared" si="0"/>
        <v>7</v>
      </c>
      <c r="B11" s="32" t="s">
        <v>538</v>
      </c>
      <c r="C11" s="37" t="s">
        <v>545</v>
      </c>
      <c r="D11" s="37" t="s">
        <v>548</v>
      </c>
      <c r="E11" s="37" t="s">
        <v>553</v>
      </c>
      <c r="F11" s="8" t="s">
        <v>24</v>
      </c>
      <c r="G11" s="8" t="s">
        <v>25</v>
      </c>
      <c r="H11" s="9" t="s">
        <v>26</v>
      </c>
      <c r="I11" s="9" t="s">
        <v>559</v>
      </c>
      <c r="J11" s="9" t="s">
        <v>67</v>
      </c>
      <c r="K11" s="10">
        <v>44928</v>
      </c>
      <c r="L11" s="10">
        <v>45291</v>
      </c>
      <c r="M11" s="9" t="s">
        <v>68</v>
      </c>
      <c r="N11" s="9" t="s">
        <v>68</v>
      </c>
      <c r="O11" s="9" t="s">
        <v>30</v>
      </c>
      <c r="P11" s="9" t="s">
        <v>69</v>
      </c>
      <c r="Q11" s="9" t="s">
        <v>32</v>
      </c>
      <c r="R11" s="57">
        <v>4</v>
      </c>
      <c r="S11" s="9" t="s">
        <v>33</v>
      </c>
      <c r="T11" s="9" t="s">
        <v>70</v>
      </c>
      <c r="U11" s="9" t="s">
        <v>47</v>
      </c>
      <c r="V11" s="9" t="s">
        <v>71</v>
      </c>
      <c r="W11" s="11" t="s">
        <v>37</v>
      </c>
      <c r="X11" s="9" t="s">
        <v>48</v>
      </c>
      <c r="Y11" s="15" t="s">
        <v>656</v>
      </c>
      <c r="Z11" s="9">
        <v>1</v>
      </c>
      <c r="AA11" s="89" t="s">
        <v>37</v>
      </c>
      <c r="AB11" s="9" t="s">
        <v>657</v>
      </c>
      <c r="AC11" s="9" t="s">
        <v>645</v>
      </c>
    </row>
    <row r="12" spans="1:29" s="6" customFormat="1" ht="102" hidden="1" x14ac:dyDescent="0.25">
      <c r="A12" s="9">
        <f t="shared" si="0"/>
        <v>8</v>
      </c>
      <c r="B12" s="32" t="s">
        <v>538</v>
      </c>
      <c r="C12" s="37" t="s">
        <v>545</v>
      </c>
      <c r="D12" s="37" t="s">
        <v>548</v>
      </c>
      <c r="E12" s="73" t="s">
        <v>553</v>
      </c>
      <c r="F12" s="8" t="s">
        <v>24</v>
      </c>
      <c r="G12" s="8" t="s">
        <v>25</v>
      </c>
      <c r="H12" s="9" t="s">
        <v>26</v>
      </c>
      <c r="I12" s="9" t="s">
        <v>559</v>
      </c>
      <c r="J12" s="9" t="s">
        <v>72</v>
      </c>
      <c r="K12" s="10">
        <v>44958</v>
      </c>
      <c r="L12" s="10">
        <v>45290</v>
      </c>
      <c r="M12" s="9" t="s">
        <v>73</v>
      </c>
      <c r="N12" s="9" t="s">
        <v>74</v>
      </c>
      <c r="O12" s="9" t="s">
        <v>43</v>
      </c>
      <c r="P12" s="9" t="s">
        <v>31</v>
      </c>
      <c r="Q12" s="9" t="s">
        <v>32</v>
      </c>
      <c r="R12" s="57">
        <v>1</v>
      </c>
      <c r="S12" s="9" t="s">
        <v>33</v>
      </c>
      <c r="T12" s="9" t="s">
        <v>75</v>
      </c>
      <c r="U12" s="9" t="s">
        <v>35</v>
      </c>
      <c r="V12" s="8" t="s">
        <v>36</v>
      </c>
      <c r="W12" s="11">
        <v>58780000</v>
      </c>
      <c r="X12" s="9" t="s">
        <v>48</v>
      </c>
      <c r="Y12" s="15" t="s">
        <v>658</v>
      </c>
      <c r="Z12" s="9">
        <v>1</v>
      </c>
      <c r="AA12" s="89">
        <v>17400000</v>
      </c>
      <c r="AB12" s="9" t="s">
        <v>657</v>
      </c>
      <c r="AC12" s="9" t="s">
        <v>645</v>
      </c>
    </row>
    <row r="13" spans="1:29" s="6" customFormat="1" ht="184.5" customHeight="1" x14ac:dyDescent="0.25">
      <c r="A13" s="34">
        <f t="shared" si="0"/>
        <v>9</v>
      </c>
      <c r="B13" s="32" t="s">
        <v>538</v>
      </c>
      <c r="C13" s="37" t="s">
        <v>545</v>
      </c>
      <c r="D13" s="37" t="s">
        <v>548</v>
      </c>
      <c r="E13" s="74" t="s">
        <v>553</v>
      </c>
      <c r="F13" s="32" t="s">
        <v>76</v>
      </c>
      <c r="G13" s="32" t="s">
        <v>77</v>
      </c>
      <c r="H13" s="38" t="s">
        <v>78</v>
      </c>
      <c r="I13" s="9" t="s">
        <v>573</v>
      </c>
      <c r="J13" s="38" t="s">
        <v>79</v>
      </c>
      <c r="K13" s="39">
        <v>44927</v>
      </c>
      <c r="L13" s="39">
        <v>45291</v>
      </c>
      <c r="M13" s="38" t="s">
        <v>80</v>
      </c>
      <c r="N13" s="38" t="s">
        <v>81</v>
      </c>
      <c r="O13" s="34" t="s">
        <v>30</v>
      </c>
      <c r="P13" s="38" t="s">
        <v>81</v>
      </c>
      <c r="Q13" s="38" t="s">
        <v>32</v>
      </c>
      <c r="R13" s="58">
        <v>4</v>
      </c>
      <c r="S13" s="34" t="s">
        <v>82</v>
      </c>
      <c r="T13" s="34" t="s">
        <v>83</v>
      </c>
      <c r="U13" s="38" t="s">
        <v>47</v>
      </c>
      <c r="V13" s="37" t="s">
        <v>36</v>
      </c>
      <c r="W13" s="40"/>
      <c r="X13" s="38" t="s">
        <v>84</v>
      </c>
      <c r="Y13" s="15" t="s">
        <v>605</v>
      </c>
      <c r="Z13" s="9">
        <v>4</v>
      </c>
      <c r="AA13" s="106">
        <v>0</v>
      </c>
      <c r="AB13" s="106" t="s">
        <v>604</v>
      </c>
      <c r="AC13" s="9" t="s">
        <v>606</v>
      </c>
    </row>
    <row r="14" spans="1:29" s="6" customFormat="1" ht="102" x14ac:dyDescent="0.25">
      <c r="A14" s="34">
        <f t="shared" si="0"/>
        <v>10</v>
      </c>
      <c r="B14" s="32" t="s">
        <v>538</v>
      </c>
      <c r="C14" s="37" t="s">
        <v>545</v>
      </c>
      <c r="D14" s="37" t="s">
        <v>548</v>
      </c>
      <c r="E14" s="74" t="s">
        <v>553</v>
      </c>
      <c r="F14" s="32" t="s">
        <v>85</v>
      </c>
      <c r="G14" s="32" t="s">
        <v>86</v>
      </c>
      <c r="H14" s="38" t="s">
        <v>78</v>
      </c>
      <c r="I14" s="9" t="s">
        <v>573</v>
      </c>
      <c r="J14" s="38" t="s">
        <v>87</v>
      </c>
      <c r="K14" s="39">
        <v>44927</v>
      </c>
      <c r="L14" s="39">
        <v>45291</v>
      </c>
      <c r="M14" s="38" t="s">
        <v>88</v>
      </c>
      <c r="N14" s="38" t="s">
        <v>88</v>
      </c>
      <c r="O14" s="34" t="s">
        <v>30</v>
      </c>
      <c r="P14" s="38" t="s">
        <v>89</v>
      </c>
      <c r="Q14" s="38" t="s">
        <v>45</v>
      </c>
      <c r="R14" s="59">
        <v>1</v>
      </c>
      <c r="S14" s="34" t="s">
        <v>82</v>
      </c>
      <c r="T14" s="34" t="s">
        <v>90</v>
      </c>
      <c r="U14" s="38" t="s">
        <v>47</v>
      </c>
      <c r="V14" s="37" t="s">
        <v>36</v>
      </c>
      <c r="W14" s="40">
        <v>286000000</v>
      </c>
      <c r="X14" s="38" t="s">
        <v>84</v>
      </c>
      <c r="Y14" s="30" t="s">
        <v>616</v>
      </c>
      <c r="Z14" s="59" t="s">
        <v>607</v>
      </c>
      <c r="AA14" s="93">
        <v>312843334</v>
      </c>
      <c r="AB14" s="34" t="s">
        <v>617</v>
      </c>
      <c r="AC14" s="34" t="s">
        <v>608</v>
      </c>
    </row>
    <row r="15" spans="1:29" s="6" customFormat="1" ht="102" x14ac:dyDescent="0.25">
      <c r="A15" s="34">
        <f t="shared" si="0"/>
        <v>11</v>
      </c>
      <c r="B15" s="32" t="s">
        <v>538</v>
      </c>
      <c r="C15" s="37" t="s">
        <v>545</v>
      </c>
      <c r="D15" s="37" t="s">
        <v>548</v>
      </c>
      <c r="E15" s="74" t="s">
        <v>553</v>
      </c>
      <c r="F15" s="32" t="s">
        <v>85</v>
      </c>
      <c r="G15" s="32" t="s">
        <v>86</v>
      </c>
      <c r="H15" s="38" t="s">
        <v>78</v>
      </c>
      <c r="I15" s="9" t="s">
        <v>573</v>
      </c>
      <c r="J15" s="38" t="s">
        <v>87</v>
      </c>
      <c r="K15" s="39">
        <v>45108</v>
      </c>
      <c r="L15" s="39">
        <v>45291</v>
      </c>
      <c r="M15" s="38" t="s">
        <v>91</v>
      </c>
      <c r="N15" s="38" t="s">
        <v>92</v>
      </c>
      <c r="O15" s="34" t="s">
        <v>30</v>
      </c>
      <c r="P15" s="38" t="s">
        <v>93</v>
      </c>
      <c r="Q15" s="38" t="s">
        <v>32</v>
      </c>
      <c r="R15" s="58">
        <v>1</v>
      </c>
      <c r="S15" s="34" t="s">
        <v>82</v>
      </c>
      <c r="T15" s="34" t="s">
        <v>94</v>
      </c>
      <c r="U15" s="38" t="s">
        <v>35</v>
      </c>
      <c r="V15" s="37" t="s">
        <v>36</v>
      </c>
      <c r="W15" s="40">
        <v>7210000</v>
      </c>
      <c r="X15" s="38" t="s">
        <v>84</v>
      </c>
      <c r="Y15" s="30" t="s">
        <v>624</v>
      </c>
      <c r="Z15" s="34">
        <v>1</v>
      </c>
      <c r="AA15" s="93">
        <v>2368100</v>
      </c>
      <c r="AB15" s="34" t="s">
        <v>618</v>
      </c>
      <c r="AC15" s="34" t="s">
        <v>608</v>
      </c>
    </row>
    <row r="16" spans="1:29" s="6" customFormat="1" ht="225.75" customHeight="1" x14ac:dyDescent="0.25">
      <c r="A16" s="34">
        <f t="shared" si="0"/>
        <v>12</v>
      </c>
      <c r="B16" s="32" t="s">
        <v>538</v>
      </c>
      <c r="C16" s="37" t="s">
        <v>545</v>
      </c>
      <c r="D16" s="37" t="s">
        <v>548</v>
      </c>
      <c r="E16" s="74" t="s">
        <v>553</v>
      </c>
      <c r="F16" s="32" t="s">
        <v>95</v>
      </c>
      <c r="G16" s="32" t="s">
        <v>96</v>
      </c>
      <c r="H16" s="38" t="s">
        <v>78</v>
      </c>
      <c r="I16" s="9" t="s">
        <v>573</v>
      </c>
      <c r="J16" s="38" t="s">
        <v>97</v>
      </c>
      <c r="K16" s="39">
        <v>44927</v>
      </c>
      <c r="L16" s="39">
        <v>45291</v>
      </c>
      <c r="M16" s="38" t="s">
        <v>88</v>
      </c>
      <c r="N16" s="38" t="s">
        <v>88</v>
      </c>
      <c r="O16" s="34" t="s">
        <v>30</v>
      </c>
      <c r="P16" s="38" t="s">
        <v>89</v>
      </c>
      <c r="Q16" s="38" t="s">
        <v>45</v>
      </c>
      <c r="R16" s="59">
        <v>1</v>
      </c>
      <c r="S16" s="34" t="s">
        <v>82</v>
      </c>
      <c r="T16" s="34" t="s">
        <v>90</v>
      </c>
      <c r="U16" s="38" t="s">
        <v>47</v>
      </c>
      <c r="V16" s="37" t="s">
        <v>36</v>
      </c>
      <c r="W16" s="40">
        <v>176000000</v>
      </c>
      <c r="X16" s="38" t="s">
        <v>98</v>
      </c>
      <c r="Y16" s="108" t="s">
        <v>625</v>
      </c>
      <c r="Z16" s="109">
        <v>1</v>
      </c>
      <c r="AA16" s="106">
        <v>204067300</v>
      </c>
      <c r="AB16" s="110" t="s">
        <v>627</v>
      </c>
      <c r="AC16" s="110" t="s">
        <v>609</v>
      </c>
    </row>
    <row r="17" spans="1:29" s="6" customFormat="1" ht="191.25" x14ac:dyDescent="0.25">
      <c r="A17" s="34">
        <f t="shared" si="0"/>
        <v>13</v>
      </c>
      <c r="B17" s="32" t="s">
        <v>539</v>
      </c>
      <c r="C17" s="37" t="s">
        <v>554</v>
      </c>
      <c r="D17" s="37" t="s">
        <v>546</v>
      </c>
      <c r="E17" s="37" t="s">
        <v>551</v>
      </c>
      <c r="F17" s="32" t="s">
        <v>85</v>
      </c>
      <c r="G17" s="32" t="s">
        <v>25</v>
      </c>
      <c r="H17" s="38" t="s">
        <v>78</v>
      </c>
      <c r="I17" s="9" t="s">
        <v>573</v>
      </c>
      <c r="J17" s="38" t="s">
        <v>99</v>
      </c>
      <c r="K17" s="39">
        <v>44927</v>
      </c>
      <c r="L17" s="39">
        <v>45291</v>
      </c>
      <c r="M17" s="38" t="s">
        <v>88</v>
      </c>
      <c r="N17" s="38" t="s">
        <v>88</v>
      </c>
      <c r="O17" s="34" t="s">
        <v>30</v>
      </c>
      <c r="P17" s="38" t="s">
        <v>89</v>
      </c>
      <c r="Q17" s="38" t="s">
        <v>45</v>
      </c>
      <c r="R17" s="59">
        <v>1</v>
      </c>
      <c r="S17" s="34" t="s">
        <v>82</v>
      </c>
      <c r="T17" s="34" t="s">
        <v>90</v>
      </c>
      <c r="U17" s="38" t="s">
        <v>47</v>
      </c>
      <c r="V17" s="37" t="s">
        <v>36</v>
      </c>
      <c r="W17" s="40">
        <v>66000000</v>
      </c>
      <c r="X17" s="38" t="s">
        <v>98</v>
      </c>
      <c r="Y17" s="108" t="s">
        <v>610</v>
      </c>
      <c r="Z17" s="109">
        <v>1</v>
      </c>
      <c r="AA17" s="106">
        <v>64900000</v>
      </c>
      <c r="AB17" s="110" t="s">
        <v>611</v>
      </c>
      <c r="AC17" s="110" t="s">
        <v>609</v>
      </c>
    </row>
    <row r="18" spans="1:29" s="6" customFormat="1" ht="102" x14ac:dyDescent="0.25">
      <c r="A18" s="34">
        <f t="shared" si="0"/>
        <v>14</v>
      </c>
      <c r="B18" s="32" t="s">
        <v>538</v>
      </c>
      <c r="C18" s="37" t="s">
        <v>545</v>
      </c>
      <c r="D18" s="37" t="s">
        <v>548</v>
      </c>
      <c r="E18" s="37" t="s">
        <v>553</v>
      </c>
      <c r="F18" s="32" t="s">
        <v>85</v>
      </c>
      <c r="G18" s="32" t="s">
        <v>25</v>
      </c>
      <c r="H18" s="38" t="s">
        <v>78</v>
      </c>
      <c r="I18" s="9" t="s">
        <v>573</v>
      </c>
      <c r="J18" s="38" t="s">
        <v>100</v>
      </c>
      <c r="K18" s="39">
        <v>44927</v>
      </c>
      <c r="L18" s="39">
        <v>45291</v>
      </c>
      <c r="M18" s="38" t="s">
        <v>88</v>
      </c>
      <c r="N18" s="38" t="s">
        <v>88</v>
      </c>
      <c r="O18" s="34" t="s">
        <v>30</v>
      </c>
      <c r="P18" s="38" t="s">
        <v>89</v>
      </c>
      <c r="Q18" s="38" t="s">
        <v>45</v>
      </c>
      <c r="R18" s="59">
        <v>1</v>
      </c>
      <c r="S18" s="34" t="s">
        <v>82</v>
      </c>
      <c r="T18" s="34" t="s">
        <v>90</v>
      </c>
      <c r="U18" s="38" t="s">
        <v>47</v>
      </c>
      <c r="V18" s="37" t="s">
        <v>36</v>
      </c>
      <c r="W18" s="40">
        <v>220000000</v>
      </c>
      <c r="X18" s="38" t="s">
        <v>98</v>
      </c>
      <c r="Y18" s="111" t="s">
        <v>612</v>
      </c>
      <c r="Z18" s="112">
        <v>1</v>
      </c>
      <c r="AA18" s="113">
        <v>218700000</v>
      </c>
      <c r="AB18" s="37" t="s">
        <v>613</v>
      </c>
      <c r="AC18" s="112" t="s">
        <v>614</v>
      </c>
    </row>
    <row r="19" spans="1:29" s="6" customFormat="1" ht="204" x14ac:dyDescent="0.25">
      <c r="A19" s="34">
        <f t="shared" si="0"/>
        <v>15</v>
      </c>
      <c r="B19" s="32" t="s">
        <v>538</v>
      </c>
      <c r="C19" s="37" t="s">
        <v>545</v>
      </c>
      <c r="D19" s="37" t="s">
        <v>548</v>
      </c>
      <c r="E19" s="37" t="s">
        <v>553</v>
      </c>
      <c r="F19" s="32" t="s">
        <v>76</v>
      </c>
      <c r="G19" s="32" t="s">
        <v>101</v>
      </c>
      <c r="H19" s="38" t="s">
        <v>78</v>
      </c>
      <c r="I19" s="9" t="s">
        <v>573</v>
      </c>
      <c r="J19" s="38" t="s">
        <v>102</v>
      </c>
      <c r="K19" s="39">
        <v>44927</v>
      </c>
      <c r="L19" s="39">
        <v>45291</v>
      </c>
      <c r="M19" s="38" t="s">
        <v>88</v>
      </c>
      <c r="N19" s="38" t="s">
        <v>88</v>
      </c>
      <c r="O19" s="34" t="s">
        <v>30</v>
      </c>
      <c r="P19" s="38" t="s">
        <v>89</v>
      </c>
      <c r="Q19" s="38" t="s">
        <v>45</v>
      </c>
      <c r="R19" s="59">
        <v>1</v>
      </c>
      <c r="S19" s="34" t="s">
        <v>82</v>
      </c>
      <c r="T19" s="34" t="s">
        <v>90</v>
      </c>
      <c r="U19" s="38" t="s">
        <v>47</v>
      </c>
      <c r="V19" s="37" t="s">
        <v>36</v>
      </c>
      <c r="W19" s="40">
        <v>209000000</v>
      </c>
      <c r="X19" s="38" t="s">
        <v>98</v>
      </c>
      <c r="Y19" s="108" t="s">
        <v>626</v>
      </c>
      <c r="Z19" s="109">
        <v>1</v>
      </c>
      <c r="AA19" s="106">
        <v>171600000</v>
      </c>
      <c r="AB19" s="110" t="s">
        <v>628</v>
      </c>
      <c r="AC19" s="110" t="s">
        <v>609</v>
      </c>
    </row>
    <row r="20" spans="1:29" s="6" customFormat="1" ht="102" x14ac:dyDescent="0.25">
      <c r="A20" s="34">
        <f t="shared" si="0"/>
        <v>16</v>
      </c>
      <c r="B20" s="32" t="s">
        <v>538</v>
      </c>
      <c r="C20" s="37" t="s">
        <v>545</v>
      </c>
      <c r="D20" s="37" t="s">
        <v>548</v>
      </c>
      <c r="E20" s="37" t="s">
        <v>553</v>
      </c>
      <c r="F20" s="32" t="s">
        <v>76</v>
      </c>
      <c r="G20" s="32" t="s">
        <v>101</v>
      </c>
      <c r="H20" s="38" t="s">
        <v>78</v>
      </c>
      <c r="I20" s="9" t="s">
        <v>573</v>
      </c>
      <c r="J20" s="30" t="s">
        <v>103</v>
      </c>
      <c r="K20" s="33">
        <v>45017</v>
      </c>
      <c r="L20" s="33">
        <v>45291</v>
      </c>
      <c r="M20" s="38" t="s">
        <v>104</v>
      </c>
      <c r="N20" s="30" t="s">
        <v>105</v>
      </c>
      <c r="O20" s="34" t="s">
        <v>30</v>
      </c>
      <c r="P20" s="38" t="s">
        <v>106</v>
      </c>
      <c r="Q20" s="31" t="s">
        <v>32</v>
      </c>
      <c r="R20" s="60">
        <v>4</v>
      </c>
      <c r="S20" s="31" t="s">
        <v>107</v>
      </c>
      <c r="T20" s="34" t="s">
        <v>108</v>
      </c>
      <c r="U20" s="34" t="s">
        <v>47</v>
      </c>
      <c r="V20" s="37" t="s">
        <v>36</v>
      </c>
      <c r="W20" s="40">
        <f>413600000+80000000</f>
        <v>493600000</v>
      </c>
      <c r="X20" s="30" t="s">
        <v>109</v>
      </c>
      <c r="Y20" s="30" t="s">
        <v>619</v>
      </c>
      <c r="Z20" s="114">
        <v>4</v>
      </c>
      <c r="AA20" s="106">
        <v>91466667</v>
      </c>
      <c r="AB20" s="34" t="s">
        <v>620</v>
      </c>
      <c r="AC20" s="114" t="s">
        <v>621</v>
      </c>
    </row>
    <row r="21" spans="1:29" s="6" customFormat="1" ht="102" x14ac:dyDescent="0.25">
      <c r="A21" s="34">
        <f t="shared" si="0"/>
        <v>17</v>
      </c>
      <c r="B21" s="32" t="s">
        <v>538</v>
      </c>
      <c r="C21" s="37" t="s">
        <v>545</v>
      </c>
      <c r="D21" s="37" t="s">
        <v>548</v>
      </c>
      <c r="E21" s="37" t="s">
        <v>553</v>
      </c>
      <c r="F21" s="32" t="s">
        <v>76</v>
      </c>
      <c r="G21" s="32" t="s">
        <v>101</v>
      </c>
      <c r="H21" s="38" t="s">
        <v>78</v>
      </c>
      <c r="I21" s="9" t="s">
        <v>573</v>
      </c>
      <c r="J21" s="38" t="s">
        <v>110</v>
      </c>
      <c r="K21" s="33">
        <v>45017</v>
      </c>
      <c r="L21" s="33">
        <v>45291</v>
      </c>
      <c r="M21" s="38" t="s">
        <v>111</v>
      </c>
      <c r="N21" s="38" t="s">
        <v>112</v>
      </c>
      <c r="O21" s="34" t="s">
        <v>30</v>
      </c>
      <c r="P21" s="38" t="s">
        <v>112</v>
      </c>
      <c r="Q21" s="31" t="s">
        <v>32</v>
      </c>
      <c r="R21" s="60">
        <v>1</v>
      </c>
      <c r="S21" s="31" t="s">
        <v>107</v>
      </c>
      <c r="T21" s="34" t="s">
        <v>108</v>
      </c>
      <c r="U21" s="34" t="s">
        <v>47</v>
      </c>
      <c r="V21" s="37" t="s">
        <v>36</v>
      </c>
      <c r="W21" s="40">
        <f>262400000-80000000</f>
        <v>182400000</v>
      </c>
      <c r="X21" s="30" t="s">
        <v>109</v>
      </c>
      <c r="Y21" s="30" t="s">
        <v>622</v>
      </c>
      <c r="Z21" s="114">
        <v>1</v>
      </c>
      <c r="AA21" s="93"/>
      <c r="AB21" s="34" t="s">
        <v>623</v>
      </c>
      <c r="AC21" s="114" t="s">
        <v>621</v>
      </c>
    </row>
    <row r="22" spans="1:29" s="6" customFormat="1" ht="162" hidden="1" customHeight="1" x14ac:dyDescent="0.25">
      <c r="A22" s="34">
        <f t="shared" si="0"/>
        <v>18</v>
      </c>
      <c r="B22" s="32" t="s">
        <v>538</v>
      </c>
      <c r="C22" s="37" t="s">
        <v>545</v>
      </c>
      <c r="D22" s="37" t="s">
        <v>548</v>
      </c>
      <c r="E22" s="37" t="s">
        <v>553</v>
      </c>
      <c r="F22" s="32" t="s">
        <v>76</v>
      </c>
      <c r="G22" s="32" t="s">
        <v>101</v>
      </c>
      <c r="H22" s="38" t="s">
        <v>113</v>
      </c>
      <c r="I22" s="9" t="s">
        <v>566</v>
      </c>
      <c r="J22" s="30" t="s">
        <v>114</v>
      </c>
      <c r="K22" s="33">
        <v>45017</v>
      </c>
      <c r="L22" s="33">
        <v>45291</v>
      </c>
      <c r="M22" s="30" t="s">
        <v>115</v>
      </c>
      <c r="N22" s="30" t="s">
        <v>116</v>
      </c>
      <c r="O22" s="34" t="s">
        <v>30</v>
      </c>
      <c r="P22" s="30" t="s">
        <v>116</v>
      </c>
      <c r="Q22" s="31" t="s">
        <v>32</v>
      </c>
      <c r="R22" s="60">
        <v>1</v>
      </c>
      <c r="S22" s="31" t="s">
        <v>107</v>
      </c>
      <c r="T22" s="38" t="s">
        <v>108</v>
      </c>
      <c r="U22" s="34" t="s">
        <v>47</v>
      </c>
      <c r="V22" s="37" t="s">
        <v>36</v>
      </c>
      <c r="W22" s="41">
        <v>600000000</v>
      </c>
      <c r="X22" s="30" t="s">
        <v>109</v>
      </c>
      <c r="Y22" s="104" t="s">
        <v>707</v>
      </c>
      <c r="Z22" s="99">
        <v>1</v>
      </c>
      <c r="AA22" s="122">
        <v>594000000</v>
      </c>
      <c r="AB22" s="100" t="s">
        <v>706</v>
      </c>
      <c r="AC22" s="8" t="s">
        <v>705</v>
      </c>
    </row>
    <row r="23" spans="1:29" s="36" customFormat="1" ht="102" hidden="1" customHeight="1" x14ac:dyDescent="0.25">
      <c r="A23" s="34">
        <f t="shared" si="0"/>
        <v>19</v>
      </c>
      <c r="B23" s="32" t="s">
        <v>538</v>
      </c>
      <c r="C23" s="37" t="s">
        <v>545</v>
      </c>
      <c r="D23" s="37" t="s">
        <v>548</v>
      </c>
      <c r="E23" s="34" t="s">
        <v>553</v>
      </c>
      <c r="F23" s="30" t="s">
        <v>117</v>
      </c>
      <c r="G23" s="30" t="s">
        <v>96</v>
      </c>
      <c r="H23" s="30" t="s">
        <v>78</v>
      </c>
      <c r="I23" s="9" t="s">
        <v>562</v>
      </c>
      <c r="J23" s="30" t="s">
        <v>118</v>
      </c>
      <c r="K23" s="33">
        <v>45108</v>
      </c>
      <c r="L23" s="33">
        <v>45199</v>
      </c>
      <c r="M23" s="30" t="s">
        <v>119</v>
      </c>
      <c r="N23" s="30" t="s">
        <v>120</v>
      </c>
      <c r="O23" s="34" t="s">
        <v>30</v>
      </c>
      <c r="P23" s="30" t="s">
        <v>120</v>
      </c>
      <c r="Q23" s="34" t="s">
        <v>32</v>
      </c>
      <c r="R23" s="58">
        <v>1</v>
      </c>
      <c r="S23" s="34" t="s">
        <v>121</v>
      </c>
      <c r="T23" s="30" t="s">
        <v>122</v>
      </c>
      <c r="U23" s="34" t="s">
        <v>35</v>
      </c>
      <c r="V23" s="34" t="s">
        <v>71</v>
      </c>
      <c r="W23" s="35">
        <v>0</v>
      </c>
      <c r="X23" s="30" t="s">
        <v>123</v>
      </c>
      <c r="Y23" s="105" t="s">
        <v>708</v>
      </c>
      <c r="Z23" s="97">
        <v>0.92</v>
      </c>
      <c r="AA23" s="122">
        <v>513094602.80000001</v>
      </c>
      <c r="AB23" s="8" t="s">
        <v>709</v>
      </c>
      <c r="AC23" s="8" t="s">
        <v>710</v>
      </c>
    </row>
    <row r="24" spans="1:29" s="6" customFormat="1" ht="127.5" hidden="1" customHeight="1" x14ac:dyDescent="0.25">
      <c r="A24" s="9">
        <f t="shared" si="0"/>
        <v>20</v>
      </c>
      <c r="B24" s="32" t="s">
        <v>538</v>
      </c>
      <c r="C24" s="37" t="s">
        <v>543</v>
      </c>
      <c r="D24" s="37" t="s">
        <v>541</v>
      </c>
      <c r="E24" s="37" t="s">
        <v>540</v>
      </c>
      <c r="F24" s="7" t="s">
        <v>85</v>
      </c>
      <c r="G24" s="48" t="s">
        <v>124</v>
      </c>
      <c r="H24" s="48" t="s">
        <v>125</v>
      </c>
      <c r="I24" s="9" t="s">
        <v>571</v>
      </c>
      <c r="J24" s="48" t="s">
        <v>126</v>
      </c>
      <c r="K24" s="21">
        <v>44927</v>
      </c>
      <c r="L24" s="21">
        <v>45291</v>
      </c>
      <c r="M24" s="48" t="s">
        <v>127</v>
      </c>
      <c r="N24" s="48" t="s">
        <v>128</v>
      </c>
      <c r="O24" s="15" t="s">
        <v>129</v>
      </c>
      <c r="P24" s="48" t="s">
        <v>130</v>
      </c>
      <c r="Q24" s="49" t="s">
        <v>131</v>
      </c>
      <c r="R24" s="8">
        <v>4</v>
      </c>
      <c r="S24" s="49" t="s">
        <v>121</v>
      </c>
      <c r="T24" s="48" t="s">
        <v>132</v>
      </c>
      <c r="U24" s="50" t="s">
        <v>133</v>
      </c>
      <c r="V24" s="9" t="s">
        <v>134</v>
      </c>
      <c r="W24" s="11" t="s">
        <v>37</v>
      </c>
      <c r="X24" s="28" t="s">
        <v>135</v>
      </c>
      <c r="Y24" s="105" t="s">
        <v>711</v>
      </c>
      <c r="Z24" s="97" t="s">
        <v>712</v>
      </c>
      <c r="AA24" s="99" t="s">
        <v>39</v>
      </c>
      <c r="AB24" s="8" t="s">
        <v>713</v>
      </c>
      <c r="AC24" s="123" t="s">
        <v>714</v>
      </c>
    </row>
    <row r="25" spans="1:29" s="6" customFormat="1" ht="127.5" hidden="1" customHeight="1" x14ac:dyDescent="0.25">
      <c r="A25" s="9">
        <f t="shared" si="0"/>
        <v>21</v>
      </c>
      <c r="B25" s="32" t="s">
        <v>538</v>
      </c>
      <c r="C25" s="37" t="s">
        <v>543</v>
      </c>
      <c r="D25" s="37" t="s">
        <v>541</v>
      </c>
      <c r="E25" s="34" t="s">
        <v>540</v>
      </c>
      <c r="F25" s="7" t="s">
        <v>85</v>
      </c>
      <c r="G25" s="48" t="s">
        <v>124</v>
      </c>
      <c r="H25" s="15" t="s">
        <v>125</v>
      </c>
      <c r="I25" s="9" t="s">
        <v>571</v>
      </c>
      <c r="J25" s="15" t="s">
        <v>136</v>
      </c>
      <c r="K25" s="23">
        <v>45170</v>
      </c>
      <c r="L25" s="23">
        <v>45291</v>
      </c>
      <c r="M25" s="15" t="s">
        <v>137</v>
      </c>
      <c r="N25" s="15" t="s">
        <v>138</v>
      </c>
      <c r="O25" s="15" t="s">
        <v>139</v>
      </c>
      <c r="P25" s="15" t="s">
        <v>140</v>
      </c>
      <c r="Q25" s="16" t="s">
        <v>131</v>
      </c>
      <c r="R25" s="9">
        <v>1</v>
      </c>
      <c r="S25" s="16" t="s">
        <v>121</v>
      </c>
      <c r="T25" s="15" t="s">
        <v>141</v>
      </c>
      <c r="U25" s="51" t="s">
        <v>35</v>
      </c>
      <c r="V25" s="9" t="s">
        <v>36</v>
      </c>
      <c r="W25" s="52">
        <v>27800000</v>
      </c>
      <c r="X25" s="28" t="s">
        <v>142</v>
      </c>
      <c r="Y25" s="105" t="s">
        <v>715</v>
      </c>
      <c r="Z25" s="97">
        <v>1</v>
      </c>
      <c r="AA25" s="122">
        <v>196066667</v>
      </c>
      <c r="AB25" s="8" t="s">
        <v>716</v>
      </c>
      <c r="AC25" s="8" t="s">
        <v>717</v>
      </c>
    </row>
    <row r="26" spans="1:29" s="6" customFormat="1" ht="114.75" hidden="1" customHeight="1" x14ac:dyDescent="0.25">
      <c r="A26" s="9">
        <f t="shared" si="0"/>
        <v>22</v>
      </c>
      <c r="B26" s="32" t="s">
        <v>538</v>
      </c>
      <c r="C26" s="37" t="s">
        <v>543</v>
      </c>
      <c r="D26" s="37" t="s">
        <v>541</v>
      </c>
      <c r="E26" s="34" t="s">
        <v>540</v>
      </c>
      <c r="F26" s="7" t="s">
        <v>85</v>
      </c>
      <c r="G26" s="12" t="s">
        <v>143</v>
      </c>
      <c r="H26" s="15" t="s">
        <v>125</v>
      </c>
      <c r="I26" s="9" t="s">
        <v>571</v>
      </c>
      <c r="J26" s="15" t="s">
        <v>144</v>
      </c>
      <c r="K26" s="23">
        <v>45017</v>
      </c>
      <c r="L26" s="23">
        <v>45291</v>
      </c>
      <c r="M26" s="15" t="s">
        <v>145</v>
      </c>
      <c r="N26" s="15" t="s">
        <v>146</v>
      </c>
      <c r="O26" s="15" t="s">
        <v>139</v>
      </c>
      <c r="P26" s="15" t="s">
        <v>147</v>
      </c>
      <c r="Q26" s="16" t="s">
        <v>45</v>
      </c>
      <c r="R26" s="53">
        <v>1</v>
      </c>
      <c r="S26" s="9" t="s">
        <v>33</v>
      </c>
      <c r="T26" s="15" t="s">
        <v>148</v>
      </c>
      <c r="U26" s="51" t="s">
        <v>35</v>
      </c>
      <c r="V26" s="9" t="s">
        <v>36</v>
      </c>
      <c r="W26" s="52">
        <v>266761000</v>
      </c>
      <c r="X26" s="28" t="s">
        <v>149</v>
      </c>
      <c r="Y26" s="104" t="s">
        <v>718</v>
      </c>
      <c r="Z26" s="97">
        <v>1</v>
      </c>
      <c r="AA26" s="122">
        <v>739843341</v>
      </c>
      <c r="AB26" s="101" t="s">
        <v>719</v>
      </c>
      <c r="AC26" s="37" t="s">
        <v>720</v>
      </c>
    </row>
    <row r="27" spans="1:29" s="6" customFormat="1" ht="114.75" hidden="1" customHeight="1" x14ac:dyDescent="0.25">
      <c r="A27" s="9">
        <f t="shared" si="0"/>
        <v>23</v>
      </c>
      <c r="B27" s="32" t="s">
        <v>538</v>
      </c>
      <c r="C27" s="37" t="s">
        <v>543</v>
      </c>
      <c r="D27" s="37" t="s">
        <v>541</v>
      </c>
      <c r="E27" s="34" t="s">
        <v>540</v>
      </c>
      <c r="F27" s="7" t="s">
        <v>85</v>
      </c>
      <c r="G27" s="48" t="s">
        <v>124</v>
      </c>
      <c r="H27" s="15" t="s">
        <v>125</v>
      </c>
      <c r="I27" s="9" t="s">
        <v>571</v>
      </c>
      <c r="J27" s="15" t="s">
        <v>150</v>
      </c>
      <c r="K27" s="23">
        <v>44927</v>
      </c>
      <c r="L27" s="23">
        <v>45291</v>
      </c>
      <c r="M27" s="15" t="s">
        <v>151</v>
      </c>
      <c r="N27" s="15" t="s">
        <v>152</v>
      </c>
      <c r="O27" s="15" t="s">
        <v>43</v>
      </c>
      <c r="P27" s="15" t="s">
        <v>153</v>
      </c>
      <c r="Q27" s="9" t="s">
        <v>45</v>
      </c>
      <c r="R27" s="54">
        <v>1</v>
      </c>
      <c r="S27" s="16" t="s">
        <v>121</v>
      </c>
      <c r="T27" s="15" t="s">
        <v>154</v>
      </c>
      <c r="U27" s="55" t="s">
        <v>133</v>
      </c>
      <c r="V27" s="9" t="s">
        <v>134</v>
      </c>
      <c r="W27" s="11" t="s">
        <v>37</v>
      </c>
      <c r="X27" s="28" t="s">
        <v>135</v>
      </c>
      <c r="Y27" s="104" t="s">
        <v>721</v>
      </c>
      <c r="Z27" s="99">
        <v>2</v>
      </c>
      <c r="AA27" s="122">
        <v>246716667</v>
      </c>
      <c r="AB27" s="101" t="s">
        <v>722</v>
      </c>
      <c r="AC27" s="8" t="s">
        <v>723</v>
      </c>
    </row>
    <row r="28" spans="1:29" s="6" customFormat="1" ht="114.75" hidden="1" customHeight="1" x14ac:dyDescent="0.25">
      <c r="A28" s="9">
        <f t="shared" si="0"/>
        <v>24</v>
      </c>
      <c r="B28" s="32" t="s">
        <v>538</v>
      </c>
      <c r="C28" s="37" t="s">
        <v>543</v>
      </c>
      <c r="D28" s="37" t="s">
        <v>541</v>
      </c>
      <c r="E28" s="34" t="s">
        <v>540</v>
      </c>
      <c r="F28" s="7" t="s">
        <v>85</v>
      </c>
      <c r="G28" s="48" t="s">
        <v>124</v>
      </c>
      <c r="H28" s="15" t="s">
        <v>125</v>
      </c>
      <c r="I28" s="9" t="s">
        <v>571</v>
      </c>
      <c r="J28" s="56" t="s">
        <v>155</v>
      </c>
      <c r="K28" s="23">
        <v>44927</v>
      </c>
      <c r="L28" s="23">
        <v>45291</v>
      </c>
      <c r="M28" s="15" t="s">
        <v>156</v>
      </c>
      <c r="N28" s="15" t="s">
        <v>157</v>
      </c>
      <c r="O28" s="15" t="s">
        <v>158</v>
      </c>
      <c r="P28" s="15" t="s">
        <v>159</v>
      </c>
      <c r="Q28" s="9" t="s">
        <v>45</v>
      </c>
      <c r="R28" s="54">
        <v>1</v>
      </c>
      <c r="S28" s="16" t="s">
        <v>121</v>
      </c>
      <c r="T28" s="15" t="s">
        <v>160</v>
      </c>
      <c r="U28" s="55" t="s">
        <v>133</v>
      </c>
      <c r="V28" s="9" t="s">
        <v>134</v>
      </c>
      <c r="W28" s="11" t="s">
        <v>37</v>
      </c>
      <c r="X28" s="28" t="s">
        <v>135</v>
      </c>
      <c r="Y28" s="104" t="s">
        <v>724</v>
      </c>
      <c r="Z28" s="102">
        <v>0.9</v>
      </c>
      <c r="AA28" s="122">
        <v>2067284870.28</v>
      </c>
      <c r="AB28" s="101" t="s">
        <v>725</v>
      </c>
      <c r="AC28" s="8" t="s">
        <v>720</v>
      </c>
    </row>
    <row r="29" spans="1:29" s="6" customFormat="1" ht="114.75" hidden="1" customHeight="1" x14ac:dyDescent="0.25">
      <c r="A29" s="9">
        <f t="shared" si="0"/>
        <v>25</v>
      </c>
      <c r="B29" s="32" t="s">
        <v>538</v>
      </c>
      <c r="C29" s="37" t="s">
        <v>543</v>
      </c>
      <c r="D29" s="37" t="s">
        <v>541</v>
      </c>
      <c r="E29" s="34" t="s">
        <v>540</v>
      </c>
      <c r="F29" s="7" t="s">
        <v>85</v>
      </c>
      <c r="G29" s="48" t="s">
        <v>124</v>
      </c>
      <c r="H29" s="15" t="s">
        <v>125</v>
      </c>
      <c r="I29" s="9" t="s">
        <v>571</v>
      </c>
      <c r="J29" s="15" t="s">
        <v>161</v>
      </c>
      <c r="K29" s="23">
        <v>44927</v>
      </c>
      <c r="L29" s="23">
        <v>45291</v>
      </c>
      <c r="M29" s="15" t="s">
        <v>162</v>
      </c>
      <c r="N29" s="15" t="s">
        <v>163</v>
      </c>
      <c r="O29" s="15" t="s">
        <v>43</v>
      </c>
      <c r="P29" s="15" t="s">
        <v>159</v>
      </c>
      <c r="Q29" s="9" t="s">
        <v>45</v>
      </c>
      <c r="R29" s="54">
        <v>1</v>
      </c>
      <c r="S29" s="16" t="s">
        <v>121</v>
      </c>
      <c r="T29" s="15" t="s">
        <v>164</v>
      </c>
      <c r="U29" s="55" t="s">
        <v>133</v>
      </c>
      <c r="V29" s="9" t="s">
        <v>134</v>
      </c>
      <c r="W29" s="11" t="s">
        <v>37</v>
      </c>
      <c r="X29" s="28" t="s">
        <v>135</v>
      </c>
      <c r="Y29" s="104" t="s">
        <v>726</v>
      </c>
      <c r="Z29" s="103">
        <v>0</v>
      </c>
      <c r="AA29" s="122">
        <v>184333340</v>
      </c>
      <c r="AB29" s="101" t="s">
        <v>727</v>
      </c>
      <c r="AC29" s="8" t="s">
        <v>728</v>
      </c>
    </row>
    <row r="30" spans="1:29" s="6" customFormat="1" ht="114.75" hidden="1" customHeight="1" x14ac:dyDescent="0.25">
      <c r="A30" s="9">
        <f t="shared" si="0"/>
        <v>26</v>
      </c>
      <c r="B30" s="32" t="s">
        <v>538</v>
      </c>
      <c r="C30" s="37" t="s">
        <v>543</v>
      </c>
      <c r="D30" s="37" t="s">
        <v>541</v>
      </c>
      <c r="E30" s="34" t="s">
        <v>540</v>
      </c>
      <c r="F30" s="7" t="s">
        <v>85</v>
      </c>
      <c r="G30" s="48" t="s">
        <v>124</v>
      </c>
      <c r="H30" s="15" t="s">
        <v>125</v>
      </c>
      <c r="I30" s="9" t="s">
        <v>571</v>
      </c>
      <c r="J30" s="48" t="s">
        <v>165</v>
      </c>
      <c r="K30" s="23">
        <v>44927</v>
      </c>
      <c r="L30" s="23">
        <v>45291</v>
      </c>
      <c r="M30" s="15" t="s">
        <v>166</v>
      </c>
      <c r="N30" s="15" t="s">
        <v>167</v>
      </c>
      <c r="O30" s="15" t="s">
        <v>43</v>
      </c>
      <c r="P30" s="15" t="s">
        <v>168</v>
      </c>
      <c r="Q30" s="9" t="s">
        <v>45</v>
      </c>
      <c r="R30" s="54">
        <v>1</v>
      </c>
      <c r="S30" s="16" t="s">
        <v>121</v>
      </c>
      <c r="T30" s="15" t="s">
        <v>169</v>
      </c>
      <c r="U30" s="55" t="s">
        <v>133</v>
      </c>
      <c r="V30" s="9" t="s">
        <v>134</v>
      </c>
      <c r="W30" s="11" t="s">
        <v>37</v>
      </c>
      <c r="X30" s="18" t="s">
        <v>170</v>
      </c>
      <c r="Y30" s="104" t="s">
        <v>729</v>
      </c>
      <c r="Z30" s="103">
        <v>0</v>
      </c>
      <c r="AA30" s="122">
        <v>111160000</v>
      </c>
      <c r="AB30" s="101" t="s">
        <v>730</v>
      </c>
      <c r="AC30" s="8" t="s">
        <v>728</v>
      </c>
    </row>
    <row r="31" spans="1:29" s="6" customFormat="1" ht="171.75" hidden="1" customHeight="1" x14ac:dyDescent="0.25">
      <c r="A31" s="9">
        <f t="shared" si="0"/>
        <v>27</v>
      </c>
      <c r="B31" s="38" t="s">
        <v>538</v>
      </c>
      <c r="C31" s="37" t="s">
        <v>544</v>
      </c>
      <c r="D31" s="37" t="s">
        <v>547</v>
      </c>
      <c r="E31" s="37" t="s">
        <v>549</v>
      </c>
      <c r="F31" s="7" t="s">
        <v>85</v>
      </c>
      <c r="G31" s="12" t="s">
        <v>171</v>
      </c>
      <c r="H31" s="15" t="s">
        <v>113</v>
      </c>
      <c r="I31" s="9" t="s">
        <v>566</v>
      </c>
      <c r="J31" s="10" t="s">
        <v>172</v>
      </c>
      <c r="K31" s="10">
        <v>44986</v>
      </c>
      <c r="L31" s="10">
        <v>45290</v>
      </c>
      <c r="M31" s="15" t="s">
        <v>173</v>
      </c>
      <c r="N31" s="15" t="s">
        <v>174</v>
      </c>
      <c r="O31" s="15" t="s">
        <v>129</v>
      </c>
      <c r="P31" s="15" t="s">
        <v>175</v>
      </c>
      <c r="Q31" s="9" t="s">
        <v>45</v>
      </c>
      <c r="R31" s="47">
        <v>0.9</v>
      </c>
      <c r="S31" s="9" t="s">
        <v>33</v>
      </c>
      <c r="T31" s="15" t="s">
        <v>176</v>
      </c>
      <c r="U31" s="9" t="s">
        <v>47</v>
      </c>
      <c r="V31" s="8" t="s">
        <v>36</v>
      </c>
      <c r="W31" s="19">
        <v>825270275</v>
      </c>
      <c r="X31" s="15" t="s">
        <v>177</v>
      </c>
      <c r="Y31" s="105" t="s">
        <v>708</v>
      </c>
      <c r="Z31" s="97">
        <v>0.92</v>
      </c>
      <c r="AA31" s="122">
        <v>513094602.80000001</v>
      </c>
      <c r="AB31" s="8" t="s">
        <v>709</v>
      </c>
      <c r="AC31" s="8" t="s">
        <v>710</v>
      </c>
    </row>
    <row r="32" spans="1:29" s="6" customFormat="1" ht="89.25" hidden="1" x14ac:dyDescent="0.25">
      <c r="A32" s="9">
        <f t="shared" si="0"/>
        <v>28</v>
      </c>
      <c r="B32" s="38" t="s">
        <v>538</v>
      </c>
      <c r="C32" s="37" t="s">
        <v>544</v>
      </c>
      <c r="D32" s="37" t="s">
        <v>547</v>
      </c>
      <c r="E32" s="37" t="s">
        <v>549</v>
      </c>
      <c r="F32" s="7" t="s">
        <v>85</v>
      </c>
      <c r="G32" s="7" t="s">
        <v>86</v>
      </c>
      <c r="H32" s="15" t="s">
        <v>113</v>
      </c>
      <c r="I32" s="9" t="s">
        <v>566</v>
      </c>
      <c r="J32" s="10" t="s">
        <v>178</v>
      </c>
      <c r="K32" s="10">
        <v>44927</v>
      </c>
      <c r="L32" s="10">
        <v>45290</v>
      </c>
      <c r="M32" s="15" t="s">
        <v>179</v>
      </c>
      <c r="N32" s="15" t="s">
        <v>180</v>
      </c>
      <c r="O32" s="9" t="s">
        <v>43</v>
      </c>
      <c r="P32" s="15" t="s">
        <v>181</v>
      </c>
      <c r="Q32" s="9" t="s">
        <v>45</v>
      </c>
      <c r="R32" s="47">
        <v>0.96</v>
      </c>
      <c r="S32" s="9" t="s">
        <v>121</v>
      </c>
      <c r="T32" s="15" t="s">
        <v>182</v>
      </c>
      <c r="U32" s="9" t="s">
        <v>47</v>
      </c>
      <c r="V32" s="9" t="s">
        <v>71</v>
      </c>
      <c r="W32" s="20" t="s">
        <v>183</v>
      </c>
      <c r="X32" s="15" t="s">
        <v>184</v>
      </c>
      <c r="Y32" s="105" t="s">
        <v>711</v>
      </c>
      <c r="Z32" s="97" t="s">
        <v>712</v>
      </c>
      <c r="AA32" s="99" t="s">
        <v>39</v>
      </c>
      <c r="AB32" s="8" t="s">
        <v>713</v>
      </c>
      <c r="AC32" s="123" t="s">
        <v>714</v>
      </c>
    </row>
    <row r="33" spans="1:66" s="6" customFormat="1" ht="244.5" hidden="1" customHeight="1" x14ac:dyDescent="0.25">
      <c r="A33" s="9">
        <f t="shared" si="0"/>
        <v>29</v>
      </c>
      <c r="B33" s="38" t="s">
        <v>538</v>
      </c>
      <c r="C33" s="37" t="s">
        <v>544</v>
      </c>
      <c r="D33" s="37" t="s">
        <v>547</v>
      </c>
      <c r="E33" s="37" t="s">
        <v>549</v>
      </c>
      <c r="F33" s="7" t="s">
        <v>85</v>
      </c>
      <c r="G33" s="7" t="s">
        <v>86</v>
      </c>
      <c r="H33" s="15" t="s">
        <v>113</v>
      </c>
      <c r="I33" s="9" t="s">
        <v>566</v>
      </c>
      <c r="J33" s="10" t="s">
        <v>185</v>
      </c>
      <c r="K33" s="10">
        <v>44986</v>
      </c>
      <c r="L33" s="10">
        <v>45290</v>
      </c>
      <c r="M33" s="15" t="s">
        <v>186</v>
      </c>
      <c r="N33" s="15" t="s">
        <v>187</v>
      </c>
      <c r="O33" s="15" t="s">
        <v>129</v>
      </c>
      <c r="P33" s="15" t="s">
        <v>188</v>
      </c>
      <c r="Q33" s="9" t="s">
        <v>45</v>
      </c>
      <c r="R33" s="54">
        <v>0.9</v>
      </c>
      <c r="S33" s="9" t="s">
        <v>33</v>
      </c>
      <c r="T33" s="15" t="s">
        <v>189</v>
      </c>
      <c r="U33" s="16" t="s">
        <v>47</v>
      </c>
      <c r="V33" s="8" t="s">
        <v>36</v>
      </c>
      <c r="W33" s="19">
        <v>187000000</v>
      </c>
      <c r="X33" s="15" t="s">
        <v>184</v>
      </c>
      <c r="Y33" s="105" t="s">
        <v>715</v>
      </c>
      <c r="Z33" s="97">
        <v>1</v>
      </c>
      <c r="AA33" s="122">
        <v>196066667</v>
      </c>
      <c r="AB33" s="8" t="s">
        <v>716</v>
      </c>
      <c r="AC33" s="8" t="s">
        <v>717</v>
      </c>
    </row>
    <row r="34" spans="1:66" s="29" customFormat="1" ht="191.25" hidden="1" x14ac:dyDescent="0.25">
      <c r="A34" s="34">
        <f t="shared" si="0"/>
        <v>30</v>
      </c>
      <c r="B34" s="38" t="s">
        <v>538</v>
      </c>
      <c r="C34" s="37" t="s">
        <v>544</v>
      </c>
      <c r="D34" s="37" t="s">
        <v>547</v>
      </c>
      <c r="E34" s="37" t="s">
        <v>549</v>
      </c>
      <c r="F34" s="32" t="s">
        <v>85</v>
      </c>
      <c r="G34" s="32" t="s">
        <v>86</v>
      </c>
      <c r="H34" s="30" t="s">
        <v>113</v>
      </c>
      <c r="I34" s="9" t="s">
        <v>566</v>
      </c>
      <c r="J34" s="33" t="s">
        <v>190</v>
      </c>
      <c r="K34" s="33">
        <v>45017</v>
      </c>
      <c r="L34" s="33">
        <v>45290</v>
      </c>
      <c r="M34" s="30" t="s">
        <v>191</v>
      </c>
      <c r="N34" s="30" t="s">
        <v>192</v>
      </c>
      <c r="O34" s="30" t="s">
        <v>129</v>
      </c>
      <c r="P34" s="30" t="s">
        <v>193</v>
      </c>
      <c r="Q34" s="34" t="s">
        <v>45</v>
      </c>
      <c r="R34" s="61">
        <v>0.9</v>
      </c>
      <c r="S34" s="34" t="s">
        <v>33</v>
      </c>
      <c r="T34" s="30" t="s">
        <v>194</v>
      </c>
      <c r="U34" s="31" t="s">
        <v>47</v>
      </c>
      <c r="V34" s="37" t="s">
        <v>36</v>
      </c>
      <c r="W34" s="42">
        <v>741940000</v>
      </c>
      <c r="X34" s="30" t="s">
        <v>184</v>
      </c>
      <c r="Y34" s="104" t="s">
        <v>718</v>
      </c>
      <c r="Z34" s="97">
        <v>1</v>
      </c>
      <c r="AA34" s="122">
        <v>739843341</v>
      </c>
      <c r="AB34" s="101" t="s">
        <v>719</v>
      </c>
      <c r="AC34" s="37" t="s">
        <v>720</v>
      </c>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row>
    <row r="35" spans="1:66" s="6" customFormat="1" ht="231.75" hidden="1" customHeight="1" x14ac:dyDescent="0.25">
      <c r="A35" s="9">
        <f t="shared" si="0"/>
        <v>31</v>
      </c>
      <c r="B35" s="38" t="s">
        <v>538</v>
      </c>
      <c r="C35" s="37" t="s">
        <v>544</v>
      </c>
      <c r="D35" s="37" t="s">
        <v>547</v>
      </c>
      <c r="E35" s="37" t="s">
        <v>549</v>
      </c>
      <c r="F35" s="7" t="s">
        <v>85</v>
      </c>
      <c r="G35" s="7" t="s">
        <v>86</v>
      </c>
      <c r="H35" s="15" t="s">
        <v>113</v>
      </c>
      <c r="I35" s="9" t="s">
        <v>566</v>
      </c>
      <c r="J35" s="10" t="s">
        <v>195</v>
      </c>
      <c r="K35" s="10">
        <v>45017</v>
      </c>
      <c r="L35" s="10">
        <v>45291</v>
      </c>
      <c r="M35" s="15" t="s">
        <v>196</v>
      </c>
      <c r="N35" s="15" t="s">
        <v>197</v>
      </c>
      <c r="O35" s="9" t="s">
        <v>30</v>
      </c>
      <c r="P35" s="15" t="s">
        <v>198</v>
      </c>
      <c r="Q35" s="16" t="s">
        <v>32</v>
      </c>
      <c r="R35" s="62">
        <v>1</v>
      </c>
      <c r="S35" s="16" t="s">
        <v>107</v>
      </c>
      <c r="T35" s="15" t="s">
        <v>199</v>
      </c>
      <c r="U35" s="9" t="s">
        <v>47</v>
      </c>
      <c r="V35" s="8" t="s">
        <v>36</v>
      </c>
      <c r="W35" s="19">
        <v>352500000</v>
      </c>
      <c r="X35" s="15" t="s">
        <v>184</v>
      </c>
      <c r="Y35" s="104" t="s">
        <v>721</v>
      </c>
      <c r="Z35" s="99">
        <v>2</v>
      </c>
      <c r="AA35" s="122">
        <v>246716667</v>
      </c>
      <c r="AB35" s="101" t="s">
        <v>722</v>
      </c>
      <c r="AC35" s="8" t="s">
        <v>723</v>
      </c>
    </row>
    <row r="36" spans="1:66" s="6" customFormat="1" ht="249.75" hidden="1" customHeight="1" x14ac:dyDescent="0.25">
      <c r="A36" s="9">
        <f t="shared" si="0"/>
        <v>32</v>
      </c>
      <c r="B36" s="38" t="s">
        <v>538</v>
      </c>
      <c r="C36" s="37" t="s">
        <v>544</v>
      </c>
      <c r="D36" s="37" t="s">
        <v>547</v>
      </c>
      <c r="E36" s="37" t="s">
        <v>549</v>
      </c>
      <c r="F36" s="7" t="s">
        <v>85</v>
      </c>
      <c r="G36" s="7" t="s">
        <v>86</v>
      </c>
      <c r="H36" s="15" t="s">
        <v>113</v>
      </c>
      <c r="I36" s="9" t="s">
        <v>566</v>
      </c>
      <c r="J36" s="10" t="s">
        <v>200</v>
      </c>
      <c r="K36" s="10">
        <v>45017</v>
      </c>
      <c r="L36" s="10">
        <v>45291</v>
      </c>
      <c r="M36" s="15" t="s">
        <v>201</v>
      </c>
      <c r="N36" s="15" t="s">
        <v>202</v>
      </c>
      <c r="O36" s="15" t="s">
        <v>129</v>
      </c>
      <c r="P36" s="15" t="s">
        <v>203</v>
      </c>
      <c r="Q36" s="9" t="s">
        <v>45</v>
      </c>
      <c r="R36" s="54">
        <v>0.9</v>
      </c>
      <c r="S36" s="9" t="s">
        <v>33</v>
      </c>
      <c r="T36" s="15" t="s">
        <v>204</v>
      </c>
      <c r="U36" s="16" t="s">
        <v>47</v>
      </c>
      <c r="V36" s="8" t="s">
        <v>36</v>
      </c>
      <c r="W36" s="19">
        <v>2208500000</v>
      </c>
      <c r="X36" s="15" t="s">
        <v>184</v>
      </c>
      <c r="Y36" s="104" t="s">
        <v>724</v>
      </c>
      <c r="Z36" s="102">
        <v>0.9</v>
      </c>
      <c r="AA36" s="122">
        <v>2067284870.28</v>
      </c>
      <c r="AB36" s="101" t="s">
        <v>725</v>
      </c>
      <c r="AC36" s="8" t="s">
        <v>720</v>
      </c>
    </row>
    <row r="37" spans="1:66" s="6" customFormat="1" ht="159.75" hidden="1" customHeight="1" x14ac:dyDescent="0.25">
      <c r="A37" s="9">
        <f t="shared" si="0"/>
        <v>33</v>
      </c>
      <c r="B37" s="38" t="s">
        <v>538</v>
      </c>
      <c r="C37" s="37" t="s">
        <v>544</v>
      </c>
      <c r="D37" s="37" t="s">
        <v>547</v>
      </c>
      <c r="E37" s="37" t="s">
        <v>549</v>
      </c>
      <c r="F37" s="7" t="s">
        <v>85</v>
      </c>
      <c r="G37" s="12" t="s">
        <v>205</v>
      </c>
      <c r="H37" s="15" t="s">
        <v>113</v>
      </c>
      <c r="I37" s="9" t="s">
        <v>566</v>
      </c>
      <c r="J37" s="10" t="s">
        <v>206</v>
      </c>
      <c r="K37" s="10">
        <v>44986</v>
      </c>
      <c r="L37" s="10">
        <v>45290</v>
      </c>
      <c r="M37" s="15" t="s">
        <v>207</v>
      </c>
      <c r="N37" s="15" t="s">
        <v>208</v>
      </c>
      <c r="O37" s="9" t="s">
        <v>30</v>
      </c>
      <c r="P37" s="15" t="s">
        <v>209</v>
      </c>
      <c r="Q37" s="16" t="s">
        <v>32</v>
      </c>
      <c r="R37" s="62">
        <v>1</v>
      </c>
      <c r="S37" s="16" t="s">
        <v>107</v>
      </c>
      <c r="T37" s="15" t="s">
        <v>210</v>
      </c>
      <c r="U37" s="9" t="s">
        <v>47</v>
      </c>
      <c r="V37" s="8" t="s">
        <v>36</v>
      </c>
      <c r="W37" s="19">
        <v>178500000</v>
      </c>
      <c r="X37" s="15" t="s">
        <v>184</v>
      </c>
      <c r="Y37" s="104" t="s">
        <v>726</v>
      </c>
      <c r="Z37" s="103">
        <v>0</v>
      </c>
      <c r="AA37" s="122">
        <v>184333340</v>
      </c>
      <c r="AB37" s="101" t="s">
        <v>727</v>
      </c>
      <c r="AC37" s="8" t="s">
        <v>728</v>
      </c>
    </row>
    <row r="38" spans="1:66" s="6" customFormat="1" ht="125.25" hidden="1" customHeight="1" x14ac:dyDescent="0.25">
      <c r="A38" s="9">
        <f t="shared" ref="A38:A68" si="1">A37+1</f>
        <v>34</v>
      </c>
      <c r="B38" s="38" t="s">
        <v>538</v>
      </c>
      <c r="C38" s="37" t="s">
        <v>544</v>
      </c>
      <c r="D38" s="37" t="s">
        <v>547</v>
      </c>
      <c r="E38" s="37" t="s">
        <v>549</v>
      </c>
      <c r="F38" s="7" t="s">
        <v>85</v>
      </c>
      <c r="G38" s="12" t="s">
        <v>205</v>
      </c>
      <c r="H38" s="15" t="s">
        <v>113</v>
      </c>
      <c r="I38" s="9" t="s">
        <v>566</v>
      </c>
      <c r="J38" s="10" t="s">
        <v>211</v>
      </c>
      <c r="K38" s="10">
        <v>44986</v>
      </c>
      <c r="L38" s="10">
        <v>45290</v>
      </c>
      <c r="M38" s="15" t="s">
        <v>212</v>
      </c>
      <c r="N38" s="15" t="s">
        <v>213</v>
      </c>
      <c r="O38" s="9" t="s">
        <v>30</v>
      </c>
      <c r="P38" s="15" t="s">
        <v>214</v>
      </c>
      <c r="Q38" s="16" t="s">
        <v>32</v>
      </c>
      <c r="R38" s="62">
        <v>1</v>
      </c>
      <c r="S38" s="16" t="s">
        <v>107</v>
      </c>
      <c r="T38" s="15" t="s">
        <v>215</v>
      </c>
      <c r="U38" s="9" t="s">
        <v>47</v>
      </c>
      <c r="V38" s="8" t="s">
        <v>36</v>
      </c>
      <c r="W38" s="19">
        <v>159000000</v>
      </c>
      <c r="X38" s="15" t="s">
        <v>184</v>
      </c>
      <c r="Y38" s="104" t="s">
        <v>729</v>
      </c>
      <c r="Z38" s="103">
        <v>0</v>
      </c>
      <c r="AA38" s="122">
        <v>111160000</v>
      </c>
      <c r="AB38" s="101" t="s">
        <v>730</v>
      </c>
      <c r="AC38" s="8" t="s">
        <v>728</v>
      </c>
    </row>
    <row r="39" spans="1:66" s="6" customFormat="1" ht="126" hidden="1" customHeight="1" x14ac:dyDescent="0.25">
      <c r="A39" s="9">
        <f t="shared" si="1"/>
        <v>35</v>
      </c>
      <c r="B39" s="38" t="s">
        <v>538</v>
      </c>
      <c r="C39" s="37" t="s">
        <v>544</v>
      </c>
      <c r="D39" s="37" t="s">
        <v>547</v>
      </c>
      <c r="E39" s="37" t="s">
        <v>549</v>
      </c>
      <c r="F39" s="7" t="s">
        <v>85</v>
      </c>
      <c r="G39" s="12" t="s">
        <v>216</v>
      </c>
      <c r="H39" s="15" t="s">
        <v>113</v>
      </c>
      <c r="I39" s="9" t="s">
        <v>566</v>
      </c>
      <c r="J39" s="10" t="s">
        <v>217</v>
      </c>
      <c r="K39" s="10">
        <v>45017</v>
      </c>
      <c r="L39" s="10">
        <v>45291</v>
      </c>
      <c r="M39" s="15" t="s">
        <v>218</v>
      </c>
      <c r="N39" s="15" t="s">
        <v>219</v>
      </c>
      <c r="O39" s="9" t="s">
        <v>30</v>
      </c>
      <c r="P39" s="15" t="s">
        <v>220</v>
      </c>
      <c r="Q39" s="16" t="s">
        <v>32</v>
      </c>
      <c r="R39" s="62">
        <v>1</v>
      </c>
      <c r="S39" s="16" t="s">
        <v>107</v>
      </c>
      <c r="T39" s="15" t="s">
        <v>221</v>
      </c>
      <c r="U39" s="9" t="s">
        <v>47</v>
      </c>
      <c r="V39" s="8" t="s">
        <v>36</v>
      </c>
      <c r="W39" s="19">
        <v>118500000</v>
      </c>
      <c r="X39" s="15" t="s">
        <v>184</v>
      </c>
      <c r="Y39" s="104" t="s">
        <v>731</v>
      </c>
      <c r="Z39" s="99">
        <v>0</v>
      </c>
      <c r="AA39" s="122">
        <v>113516674</v>
      </c>
      <c r="AB39" s="101" t="s">
        <v>732</v>
      </c>
      <c r="AC39" s="8" t="s">
        <v>728</v>
      </c>
    </row>
    <row r="40" spans="1:66" s="6" customFormat="1" ht="89.25" hidden="1" x14ac:dyDescent="0.25">
      <c r="A40" s="9">
        <f t="shared" si="1"/>
        <v>36</v>
      </c>
      <c r="B40" s="32" t="s">
        <v>538</v>
      </c>
      <c r="C40" s="37" t="s">
        <v>543</v>
      </c>
      <c r="D40" s="37" t="s">
        <v>541</v>
      </c>
      <c r="E40" s="37" t="s">
        <v>540</v>
      </c>
      <c r="F40" s="7" t="s">
        <v>222</v>
      </c>
      <c r="G40" s="7" t="s">
        <v>223</v>
      </c>
      <c r="H40" s="12" t="s">
        <v>224</v>
      </c>
      <c r="I40" s="9" t="s">
        <v>565</v>
      </c>
      <c r="J40" s="15" t="s">
        <v>225</v>
      </c>
      <c r="K40" s="21">
        <v>44959</v>
      </c>
      <c r="L40" s="21">
        <v>45280</v>
      </c>
      <c r="M40" s="15" t="s">
        <v>226</v>
      </c>
      <c r="N40" s="15" t="s">
        <v>227</v>
      </c>
      <c r="O40" s="9" t="s">
        <v>30</v>
      </c>
      <c r="P40" s="15" t="s">
        <v>228</v>
      </c>
      <c r="Q40" s="15" t="s">
        <v>45</v>
      </c>
      <c r="R40" s="47">
        <v>1</v>
      </c>
      <c r="S40" s="9" t="s">
        <v>33</v>
      </c>
      <c r="T40" s="15" t="s">
        <v>229</v>
      </c>
      <c r="U40" s="15" t="s">
        <v>47</v>
      </c>
      <c r="V40" s="9" t="s">
        <v>71</v>
      </c>
      <c r="W40" s="11" t="s">
        <v>37</v>
      </c>
      <c r="X40" s="15" t="s">
        <v>230</v>
      </c>
      <c r="Y40" s="48" t="s">
        <v>694</v>
      </c>
      <c r="Z40" s="97" t="s">
        <v>695</v>
      </c>
      <c r="AA40" s="8" t="s">
        <v>39</v>
      </c>
      <c r="AB40" s="8" t="s">
        <v>696</v>
      </c>
      <c r="AC40" s="8" t="s">
        <v>697</v>
      </c>
    </row>
    <row r="41" spans="1:66" s="6" customFormat="1" ht="89.25" hidden="1" x14ac:dyDescent="0.25">
      <c r="A41" s="9">
        <f t="shared" si="1"/>
        <v>37</v>
      </c>
      <c r="B41" s="32" t="s">
        <v>538</v>
      </c>
      <c r="C41" s="37" t="s">
        <v>543</v>
      </c>
      <c r="D41" s="37" t="s">
        <v>541</v>
      </c>
      <c r="E41" s="37" t="s">
        <v>540</v>
      </c>
      <c r="F41" s="7" t="s">
        <v>222</v>
      </c>
      <c r="G41" s="7" t="s">
        <v>223</v>
      </c>
      <c r="H41" s="12" t="s">
        <v>224</v>
      </c>
      <c r="I41" s="9" t="s">
        <v>565</v>
      </c>
      <c r="J41" s="15" t="s">
        <v>231</v>
      </c>
      <c r="K41" s="21">
        <v>44931</v>
      </c>
      <c r="L41" s="21">
        <v>45280</v>
      </c>
      <c r="M41" s="15" t="s">
        <v>232</v>
      </c>
      <c r="N41" s="15" t="s">
        <v>232</v>
      </c>
      <c r="O41" s="9" t="s">
        <v>30</v>
      </c>
      <c r="P41" s="15" t="s">
        <v>232</v>
      </c>
      <c r="Q41" s="15" t="s">
        <v>32</v>
      </c>
      <c r="R41" s="57">
        <v>2</v>
      </c>
      <c r="S41" s="9" t="s">
        <v>33</v>
      </c>
      <c r="T41" s="15" t="s">
        <v>233</v>
      </c>
      <c r="U41" s="9" t="s">
        <v>61</v>
      </c>
      <c r="V41" s="9" t="s">
        <v>71</v>
      </c>
      <c r="W41" s="11" t="s">
        <v>37</v>
      </c>
      <c r="X41" s="15" t="s">
        <v>230</v>
      </c>
      <c r="Y41" s="48" t="s">
        <v>698</v>
      </c>
      <c r="Z41" s="115">
        <v>1</v>
      </c>
      <c r="AA41" s="8" t="s">
        <v>39</v>
      </c>
      <c r="AB41" s="8" t="s">
        <v>699</v>
      </c>
      <c r="AC41" s="8" t="s">
        <v>697</v>
      </c>
    </row>
    <row r="42" spans="1:66" s="6" customFormat="1" ht="89.25" hidden="1" x14ac:dyDescent="0.25">
      <c r="A42" s="9">
        <f t="shared" si="1"/>
        <v>38</v>
      </c>
      <c r="B42" s="32" t="s">
        <v>538</v>
      </c>
      <c r="C42" s="37" t="s">
        <v>543</v>
      </c>
      <c r="D42" s="37" t="s">
        <v>541</v>
      </c>
      <c r="E42" s="37" t="s">
        <v>540</v>
      </c>
      <c r="F42" s="7" t="s">
        <v>222</v>
      </c>
      <c r="G42" s="7" t="s">
        <v>223</v>
      </c>
      <c r="H42" s="12" t="s">
        <v>224</v>
      </c>
      <c r="I42" s="9" t="s">
        <v>565</v>
      </c>
      <c r="J42" s="15" t="s">
        <v>234</v>
      </c>
      <c r="K42" s="21">
        <v>44931</v>
      </c>
      <c r="L42" s="21">
        <v>45275</v>
      </c>
      <c r="M42" s="15" t="s">
        <v>235</v>
      </c>
      <c r="N42" s="15" t="s">
        <v>236</v>
      </c>
      <c r="O42" s="9" t="s">
        <v>30</v>
      </c>
      <c r="P42" s="15" t="s">
        <v>237</v>
      </c>
      <c r="Q42" s="15" t="s">
        <v>32</v>
      </c>
      <c r="R42" s="57">
        <v>4</v>
      </c>
      <c r="S42" s="9" t="s">
        <v>33</v>
      </c>
      <c r="T42" s="15" t="s">
        <v>238</v>
      </c>
      <c r="U42" s="15" t="s">
        <v>47</v>
      </c>
      <c r="V42" s="9" t="s">
        <v>71</v>
      </c>
      <c r="W42" s="11" t="s">
        <v>37</v>
      </c>
      <c r="X42" s="15" t="s">
        <v>230</v>
      </c>
      <c r="Y42" s="48" t="s">
        <v>700</v>
      </c>
      <c r="Z42" s="115">
        <v>0.75</v>
      </c>
      <c r="AA42" s="8" t="s">
        <v>39</v>
      </c>
      <c r="AB42" s="8" t="s">
        <v>699</v>
      </c>
      <c r="AC42" s="8" t="s">
        <v>697</v>
      </c>
    </row>
    <row r="43" spans="1:66" s="6" customFormat="1" ht="89.25" hidden="1" x14ac:dyDescent="0.25">
      <c r="A43" s="9">
        <f t="shared" si="1"/>
        <v>39</v>
      </c>
      <c r="B43" s="32" t="s">
        <v>538</v>
      </c>
      <c r="C43" s="37" t="s">
        <v>543</v>
      </c>
      <c r="D43" s="37" t="s">
        <v>541</v>
      </c>
      <c r="E43" s="37" t="s">
        <v>540</v>
      </c>
      <c r="F43" s="7" t="s">
        <v>222</v>
      </c>
      <c r="G43" s="7" t="s">
        <v>223</v>
      </c>
      <c r="H43" s="12" t="s">
        <v>224</v>
      </c>
      <c r="I43" s="9" t="s">
        <v>565</v>
      </c>
      <c r="J43" s="15" t="s">
        <v>234</v>
      </c>
      <c r="K43" s="21">
        <v>44931</v>
      </c>
      <c r="L43" s="21">
        <v>45280</v>
      </c>
      <c r="M43" s="15" t="s">
        <v>239</v>
      </c>
      <c r="N43" s="15" t="s">
        <v>239</v>
      </c>
      <c r="O43" s="9" t="s">
        <v>30</v>
      </c>
      <c r="P43" s="15" t="s">
        <v>239</v>
      </c>
      <c r="Q43" s="15" t="s">
        <v>32</v>
      </c>
      <c r="R43" s="57">
        <v>4</v>
      </c>
      <c r="S43" s="9" t="s">
        <v>33</v>
      </c>
      <c r="T43" s="15" t="s">
        <v>240</v>
      </c>
      <c r="U43" s="15" t="s">
        <v>47</v>
      </c>
      <c r="V43" s="9" t="s">
        <v>71</v>
      </c>
      <c r="W43" s="11" t="s">
        <v>37</v>
      </c>
      <c r="X43" s="15" t="s">
        <v>230</v>
      </c>
      <c r="Y43" s="48" t="s">
        <v>701</v>
      </c>
      <c r="Z43" s="115">
        <v>0.75</v>
      </c>
      <c r="AA43" s="8" t="s">
        <v>39</v>
      </c>
      <c r="AB43" s="8" t="s">
        <v>699</v>
      </c>
      <c r="AC43" s="8" t="s">
        <v>697</v>
      </c>
    </row>
    <row r="44" spans="1:66" s="6" customFormat="1" ht="89.25" hidden="1" x14ac:dyDescent="0.25">
      <c r="A44" s="9">
        <f t="shared" si="1"/>
        <v>40</v>
      </c>
      <c r="B44" s="32" t="s">
        <v>538</v>
      </c>
      <c r="C44" s="37" t="s">
        <v>543</v>
      </c>
      <c r="D44" s="37" t="s">
        <v>541</v>
      </c>
      <c r="E44" s="37" t="s">
        <v>540</v>
      </c>
      <c r="F44" s="7" t="s">
        <v>222</v>
      </c>
      <c r="G44" s="7" t="s">
        <v>223</v>
      </c>
      <c r="H44" s="12" t="s">
        <v>224</v>
      </c>
      <c r="I44" s="9" t="s">
        <v>565</v>
      </c>
      <c r="J44" s="15" t="s">
        <v>234</v>
      </c>
      <c r="K44" s="21">
        <v>44927</v>
      </c>
      <c r="L44" s="21">
        <v>45280</v>
      </c>
      <c r="M44" s="15" t="s">
        <v>241</v>
      </c>
      <c r="N44" s="15" t="s">
        <v>242</v>
      </c>
      <c r="O44" s="9" t="s">
        <v>30</v>
      </c>
      <c r="P44" s="15" t="s">
        <v>241</v>
      </c>
      <c r="Q44" s="15" t="s">
        <v>32</v>
      </c>
      <c r="R44" s="57">
        <v>4</v>
      </c>
      <c r="S44" s="9" t="s">
        <v>33</v>
      </c>
      <c r="T44" s="15" t="s">
        <v>243</v>
      </c>
      <c r="U44" s="15" t="s">
        <v>47</v>
      </c>
      <c r="V44" s="9" t="s">
        <v>71</v>
      </c>
      <c r="W44" s="11" t="s">
        <v>37</v>
      </c>
      <c r="X44" s="15" t="s">
        <v>230</v>
      </c>
      <c r="Y44" s="48" t="s">
        <v>702</v>
      </c>
      <c r="Z44" s="115">
        <v>0.75</v>
      </c>
      <c r="AA44" s="8" t="s">
        <v>39</v>
      </c>
      <c r="AB44" s="8" t="s">
        <v>699</v>
      </c>
      <c r="AC44" s="8" t="s">
        <v>697</v>
      </c>
    </row>
    <row r="45" spans="1:66" s="6" customFormat="1" ht="159" hidden="1" customHeight="1" x14ac:dyDescent="0.25">
      <c r="A45" s="9">
        <f t="shared" si="1"/>
        <v>41</v>
      </c>
      <c r="B45" s="32" t="s">
        <v>538</v>
      </c>
      <c r="C45" s="37" t="s">
        <v>543</v>
      </c>
      <c r="D45" s="37" t="s">
        <v>541</v>
      </c>
      <c r="E45" s="37" t="s">
        <v>540</v>
      </c>
      <c r="F45" s="7" t="s">
        <v>222</v>
      </c>
      <c r="G45" s="7" t="s">
        <v>223</v>
      </c>
      <c r="H45" s="12" t="s">
        <v>224</v>
      </c>
      <c r="I45" s="9" t="s">
        <v>565</v>
      </c>
      <c r="J45" s="15" t="s">
        <v>244</v>
      </c>
      <c r="K45" s="21">
        <v>44931</v>
      </c>
      <c r="L45" s="21">
        <v>45280</v>
      </c>
      <c r="M45" s="15" t="s">
        <v>245</v>
      </c>
      <c r="N45" s="15" t="s">
        <v>246</v>
      </c>
      <c r="O45" s="9" t="s">
        <v>30</v>
      </c>
      <c r="P45" s="15" t="s">
        <v>247</v>
      </c>
      <c r="Q45" s="15" t="s">
        <v>45</v>
      </c>
      <c r="R45" s="47">
        <v>1</v>
      </c>
      <c r="S45" s="9" t="s">
        <v>33</v>
      </c>
      <c r="T45" s="15" t="s">
        <v>248</v>
      </c>
      <c r="U45" s="15" t="s">
        <v>47</v>
      </c>
      <c r="V45" s="9" t="s">
        <v>71</v>
      </c>
      <c r="W45" s="11" t="s">
        <v>37</v>
      </c>
      <c r="X45" s="15" t="s">
        <v>38</v>
      </c>
      <c r="Y45" s="48" t="s">
        <v>703</v>
      </c>
      <c r="Z45" s="97" t="s">
        <v>704</v>
      </c>
      <c r="AA45" s="8" t="s">
        <v>39</v>
      </c>
      <c r="AB45" s="37" t="s">
        <v>699</v>
      </c>
      <c r="AC45" s="8" t="s">
        <v>697</v>
      </c>
    </row>
    <row r="46" spans="1:66" s="6" customFormat="1" ht="89.25" hidden="1" x14ac:dyDescent="0.25">
      <c r="A46" s="9">
        <v>42</v>
      </c>
      <c r="B46" s="32" t="s">
        <v>538</v>
      </c>
      <c r="C46" s="37" t="s">
        <v>544</v>
      </c>
      <c r="D46" s="34" t="s">
        <v>547</v>
      </c>
      <c r="E46" s="34" t="s">
        <v>549</v>
      </c>
      <c r="F46" s="7" t="s">
        <v>85</v>
      </c>
      <c r="G46" s="12" t="s">
        <v>216</v>
      </c>
      <c r="H46" s="12" t="s">
        <v>249</v>
      </c>
      <c r="I46" s="9" t="s">
        <v>572</v>
      </c>
      <c r="J46" s="15" t="s">
        <v>251</v>
      </c>
      <c r="K46" s="10">
        <v>44928</v>
      </c>
      <c r="L46" s="13">
        <v>45291</v>
      </c>
      <c r="M46" s="15" t="s">
        <v>252</v>
      </c>
      <c r="N46" s="15" t="s">
        <v>253</v>
      </c>
      <c r="O46" s="9" t="s">
        <v>30</v>
      </c>
      <c r="P46" s="15" t="s">
        <v>254</v>
      </c>
      <c r="Q46" s="15" t="s">
        <v>32</v>
      </c>
      <c r="R46" s="57">
        <v>4</v>
      </c>
      <c r="S46" s="9" t="s">
        <v>121</v>
      </c>
      <c r="T46" s="15" t="s">
        <v>255</v>
      </c>
      <c r="U46" s="15" t="s">
        <v>47</v>
      </c>
      <c r="V46" s="8" t="s">
        <v>36</v>
      </c>
      <c r="W46" s="17">
        <v>1116000000</v>
      </c>
      <c r="X46" s="15" t="s">
        <v>256</v>
      </c>
      <c r="Y46" s="48" t="s">
        <v>733</v>
      </c>
      <c r="Z46" s="34">
        <v>4</v>
      </c>
      <c r="AA46" s="106">
        <f>1116000000+18231047</f>
        <v>1134231047</v>
      </c>
      <c r="AB46" s="116" t="s">
        <v>734</v>
      </c>
      <c r="AC46" s="8" t="s">
        <v>735</v>
      </c>
    </row>
    <row r="47" spans="1:66" s="6" customFormat="1" ht="105" hidden="1" customHeight="1" x14ac:dyDescent="0.25">
      <c r="A47" s="9">
        <v>43</v>
      </c>
      <c r="B47" s="32" t="s">
        <v>538</v>
      </c>
      <c r="C47" s="37" t="s">
        <v>544</v>
      </c>
      <c r="D47" s="34" t="s">
        <v>547</v>
      </c>
      <c r="E47" s="34" t="s">
        <v>549</v>
      </c>
      <c r="F47" s="7" t="s">
        <v>85</v>
      </c>
      <c r="G47" s="12" t="s">
        <v>216</v>
      </c>
      <c r="H47" s="12" t="s">
        <v>249</v>
      </c>
      <c r="I47" s="9" t="s">
        <v>572</v>
      </c>
      <c r="J47" s="15" t="s">
        <v>257</v>
      </c>
      <c r="K47" s="13">
        <v>44927</v>
      </c>
      <c r="L47" s="13">
        <v>45291</v>
      </c>
      <c r="M47" s="15" t="s">
        <v>258</v>
      </c>
      <c r="N47" s="15" t="s">
        <v>258</v>
      </c>
      <c r="O47" s="9" t="s">
        <v>30</v>
      </c>
      <c r="P47" s="15" t="s">
        <v>259</v>
      </c>
      <c r="Q47" s="15" t="s">
        <v>32</v>
      </c>
      <c r="R47" s="57">
        <v>4</v>
      </c>
      <c r="S47" s="9" t="s">
        <v>121</v>
      </c>
      <c r="T47" s="15" t="s">
        <v>260</v>
      </c>
      <c r="U47" s="15" t="s">
        <v>47</v>
      </c>
      <c r="V47" s="9" t="s">
        <v>36</v>
      </c>
      <c r="W47" s="22" t="s">
        <v>261</v>
      </c>
      <c r="X47" s="15" t="s">
        <v>262</v>
      </c>
      <c r="Y47" s="48" t="s">
        <v>736</v>
      </c>
      <c r="Z47" s="34">
        <v>4</v>
      </c>
      <c r="AA47" s="117" t="s">
        <v>737</v>
      </c>
      <c r="AB47" s="116" t="s">
        <v>738</v>
      </c>
      <c r="AC47" s="8" t="s">
        <v>735</v>
      </c>
    </row>
    <row r="48" spans="1:66" s="36" customFormat="1" ht="102" hidden="1" x14ac:dyDescent="0.25">
      <c r="A48" s="34">
        <v>44</v>
      </c>
      <c r="B48" s="32" t="s">
        <v>538</v>
      </c>
      <c r="C48" s="34" t="s">
        <v>542</v>
      </c>
      <c r="D48" s="37" t="s">
        <v>546</v>
      </c>
      <c r="E48" s="34" t="s">
        <v>551</v>
      </c>
      <c r="F48" s="32" t="s">
        <v>85</v>
      </c>
      <c r="G48" s="38" t="s">
        <v>216</v>
      </c>
      <c r="H48" s="38" t="s">
        <v>249</v>
      </c>
      <c r="I48" s="9" t="s">
        <v>572</v>
      </c>
      <c r="J48" s="30" t="s">
        <v>263</v>
      </c>
      <c r="K48" s="39">
        <v>45108</v>
      </c>
      <c r="L48" s="39">
        <v>45260</v>
      </c>
      <c r="M48" s="30" t="s">
        <v>264</v>
      </c>
      <c r="N48" s="30" t="s">
        <v>265</v>
      </c>
      <c r="O48" s="30" t="s">
        <v>129</v>
      </c>
      <c r="P48" s="30" t="s">
        <v>266</v>
      </c>
      <c r="Q48" s="30" t="s">
        <v>32</v>
      </c>
      <c r="R48" s="58">
        <v>1</v>
      </c>
      <c r="S48" s="34" t="s">
        <v>121</v>
      </c>
      <c r="T48" s="30" t="s">
        <v>267</v>
      </c>
      <c r="U48" s="34" t="s">
        <v>35</v>
      </c>
      <c r="V48" s="37" t="s">
        <v>36</v>
      </c>
      <c r="W48" s="41">
        <v>120600000</v>
      </c>
      <c r="X48" s="30" t="s">
        <v>256</v>
      </c>
      <c r="Y48" s="108" t="s">
        <v>739</v>
      </c>
      <c r="Z48" s="34">
        <v>1</v>
      </c>
      <c r="AA48" s="93">
        <v>114725520</v>
      </c>
      <c r="AB48" s="110" t="s">
        <v>740</v>
      </c>
      <c r="AC48" s="8" t="s">
        <v>735</v>
      </c>
    </row>
    <row r="49" spans="1:29" s="6" customFormat="1" ht="153" hidden="1" x14ac:dyDescent="0.25">
      <c r="A49" s="9">
        <f t="shared" si="1"/>
        <v>45</v>
      </c>
      <c r="B49" s="32" t="s">
        <v>538</v>
      </c>
      <c r="C49" s="37" t="s">
        <v>542</v>
      </c>
      <c r="D49" s="37" t="s">
        <v>546</v>
      </c>
      <c r="E49" s="34" t="s">
        <v>551</v>
      </c>
      <c r="F49" s="7" t="s">
        <v>85</v>
      </c>
      <c r="G49" s="12" t="s">
        <v>216</v>
      </c>
      <c r="H49" s="12" t="s">
        <v>249</v>
      </c>
      <c r="I49" s="9" t="s">
        <v>572</v>
      </c>
      <c r="J49" s="15" t="s">
        <v>268</v>
      </c>
      <c r="K49" s="10">
        <v>44928</v>
      </c>
      <c r="L49" s="13">
        <v>45291</v>
      </c>
      <c r="M49" s="15" t="s">
        <v>269</v>
      </c>
      <c r="N49" s="15" t="s">
        <v>270</v>
      </c>
      <c r="O49" s="9" t="s">
        <v>30</v>
      </c>
      <c r="P49" s="15" t="s">
        <v>271</v>
      </c>
      <c r="Q49" s="15" t="s">
        <v>32</v>
      </c>
      <c r="R49" s="57">
        <v>1</v>
      </c>
      <c r="S49" s="9" t="s">
        <v>121</v>
      </c>
      <c r="T49" s="15" t="s">
        <v>272</v>
      </c>
      <c r="U49" s="9" t="s">
        <v>35</v>
      </c>
      <c r="V49" s="8" t="s">
        <v>36</v>
      </c>
      <c r="W49" s="17">
        <v>507523489</v>
      </c>
      <c r="X49" s="15" t="s">
        <v>256</v>
      </c>
      <c r="Y49" s="108" t="s">
        <v>741</v>
      </c>
      <c r="Z49" s="34">
        <v>1</v>
      </c>
      <c r="AA49" s="106">
        <v>507523489</v>
      </c>
      <c r="AB49" s="110" t="s">
        <v>742</v>
      </c>
      <c r="AC49" s="8" t="s">
        <v>735</v>
      </c>
    </row>
    <row r="50" spans="1:29" s="6" customFormat="1" ht="102" hidden="1" x14ac:dyDescent="0.25">
      <c r="A50" s="9">
        <f t="shared" si="1"/>
        <v>46</v>
      </c>
      <c r="B50" s="32" t="s">
        <v>538</v>
      </c>
      <c r="C50" s="37" t="s">
        <v>544</v>
      </c>
      <c r="D50" s="37" t="s">
        <v>547</v>
      </c>
      <c r="E50" s="34" t="s">
        <v>549</v>
      </c>
      <c r="F50" s="7" t="s">
        <v>85</v>
      </c>
      <c r="G50" s="12" t="s">
        <v>216</v>
      </c>
      <c r="H50" s="12" t="s">
        <v>249</v>
      </c>
      <c r="I50" s="9" t="s">
        <v>572</v>
      </c>
      <c r="J50" s="15" t="s">
        <v>273</v>
      </c>
      <c r="K50" s="13">
        <v>44986</v>
      </c>
      <c r="L50" s="13">
        <v>45291</v>
      </c>
      <c r="M50" s="15" t="s">
        <v>274</v>
      </c>
      <c r="N50" s="15" t="s">
        <v>274</v>
      </c>
      <c r="O50" s="9" t="s">
        <v>30</v>
      </c>
      <c r="P50" s="15" t="s">
        <v>274</v>
      </c>
      <c r="Q50" s="15" t="s">
        <v>32</v>
      </c>
      <c r="R50" s="57">
        <v>1</v>
      </c>
      <c r="S50" s="9" t="s">
        <v>121</v>
      </c>
      <c r="T50" s="15" t="s">
        <v>275</v>
      </c>
      <c r="U50" s="9" t="s">
        <v>35</v>
      </c>
      <c r="V50" s="8" t="s">
        <v>36</v>
      </c>
      <c r="W50" s="17">
        <v>82110000</v>
      </c>
      <c r="X50" s="15" t="s">
        <v>256</v>
      </c>
      <c r="Y50" s="108" t="s">
        <v>743</v>
      </c>
      <c r="Z50" s="34">
        <v>1</v>
      </c>
      <c r="AA50" s="106">
        <v>82110000</v>
      </c>
      <c r="AB50" s="118" t="s">
        <v>744</v>
      </c>
      <c r="AC50" s="8" t="s">
        <v>735</v>
      </c>
    </row>
    <row r="51" spans="1:29" s="6" customFormat="1" ht="102" hidden="1" x14ac:dyDescent="0.25">
      <c r="A51" s="9">
        <f t="shared" si="1"/>
        <v>47</v>
      </c>
      <c r="B51" s="32" t="s">
        <v>539</v>
      </c>
      <c r="C51" s="37" t="s">
        <v>542</v>
      </c>
      <c r="D51" s="37" t="s">
        <v>546</v>
      </c>
      <c r="E51" s="34" t="s">
        <v>551</v>
      </c>
      <c r="F51" s="7" t="s">
        <v>85</v>
      </c>
      <c r="G51" s="12" t="s">
        <v>216</v>
      </c>
      <c r="H51" s="12" t="s">
        <v>249</v>
      </c>
      <c r="I51" s="9" t="s">
        <v>572</v>
      </c>
      <c r="J51" s="15" t="s">
        <v>276</v>
      </c>
      <c r="K51" s="13">
        <v>44986</v>
      </c>
      <c r="L51" s="13">
        <v>45291</v>
      </c>
      <c r="M51" s="15" t="s">
        <v>277</v>
      </c>
      <c r="N51" s="15" t="s">
        <v>277</v>
      </c>
      <c r="O51" s="9" t="s">
        <v>30</v>
      </c>
      <c r="P51" s="15" t="s">
        <v>277</v>
      </c>
      <c r="Q51" s="15" t="s">
        <v>32</v>
      </c>
      <c r="R51" s="57">
        <v>1</v>
      </c>
      <c r="S51" s="9" t="s">
        <v>121</v>
      </c>
      <c r="T51" s="15" t="s">
        <v>275</v>
      </c>
      <c r="U51" s="9" t="s">
        <v>35</v>
      </c>
      <c r="V51" s="8" t="s">
        <v>36</v>
      </c>
      <c r="W51" s="17">
        <v>32800000</v>
      </c>
      <c r="X51" s="15" t="s">
        <v>256</v>
      </c>
      <c r="Y51" s="108" t="s">
        <v>745</v>
      </c>
      <c r="Z51" s="34">
        <v>1</v>
      </c>
      <c r="AA51" s="106">
        <v>32800000</v>
      </c>
      <c r="AB51" s="110" t="s">
        <v>746</v>
      </c>
      <c r="AC51" s="8" t="s">
        <v>735</v>
      </c>
    </row>
    <row r="52" spans="1:29" s="6" customFormat="1" ht="102" hidden="1" x14ac:dyDescent="0.25">
      <c r="A52" s="9">
        <f t="shared" si="1"/>
        <v>48</v>
      </c>
      <c r="B52" s="32" t="s">
        <v>539</v>
      </c>
      <c r="C52" s="37" t="s">
        <v>542</v>
      </c>
      <c r="D52" s="37" t="s">
        <v>546</v>
      </c>
      <c r="E52" s="34" t="s">
        <v>551</v>
      </c>
      <c r="F52" s="12" t="s">
        <v>24</v>
      </c>
      <c r="G52" s="12" t="s">
        <v>216</v>
      </c>
      <c r="H52" s="12" t="s">
        <v>249</v>
      </c>
      <c r="I52" s="9" t="s">
        <v>572</v>
      </c>
      <c r="J52" s="15" t="s">
        <v>278</v>
      </c>
      <c r="K52" s="13">
        <v>44958</v>
      </c>
      <c r="L52" s="13">
        <v>45291</v>
      </c>
      <c r="M52" s="15" t="s">
        <v>279</v>
      </c>
      <c r="N52" s="15" t="s">
        <v>280</v>
      </c>
      <c r="O52" s="15" t="s">
        <v>129</v>
      </c>
      <c r="P52" s="15" t="s">
        <v>281</v>
      </c>
      <c r="Q52" s="15" t="s">
        <v>32</v>
      </c>
      <c r="R52" s="57">
        <v>1</v>
      </c>
      <c r="S52" s="9" t="s">
        <v>121</v>
      </c>
      <c r="T52" s="15" t="s">
        <v>282</v>
      </c>
      <c r="U52" s="15" t="s">
        <v>35</v>
      </c>
      <c r="V52" s="8" t="s">
        <v>36</v>
      </c>
      <c r="W52" s="17">
        <v>70000000</v>
      </c>
      <c r="X52" s="15" t="s">
        <v>283</v>
      </c>
      <c r="Y52" s="108" t="s">
        <v>747</v>
      </c>
      <c r="Z52" s="34">
        <v>1</v>
      </c>
      <c r="AA52" s="106">
        <v>70000000</v>
      </c>
      <c r="AB52" s="110" t="s">
        <v>748</v>
      </c>
      <c r="AC52" s="8" t="s">
        <v>735</v>
      </c>
    </row>
    <row r="53" spans="1:29" s="6" customFormat="1" ht="102" hidden="1" x14ac:dyDescent="0.25">
      <c r="A53" s="9">
        <f t="shared" si="1"/>
        <v>49</v>
      </c>
      <c r="B53" s="32" t="s">
        <v>539</v>
      </c>
      <c r="C53" s="37" t="s">
        <v>542</v>
      </c>
      <c r="D53" s="37" t="s">
        <v>546</v>
      </c>
      <c r="E53" s="34" t="s">
        <v>551</v>
      </c>
      <c r="F53" s="12" t="s">
        <v>24</v>
      </c>
      <c r="G53" s="12" t="s">
        <v>216</v>
      </c>
      <c r="H53" s="12" t="s">
        <v>249</v>
      </c>
      <c r="I53" s="9" t="s">
        <v>572</v>
      </c>
      <c r="J53" s="15" t="s">
        <v>284</v>
      </c>
      <c r="K53" s="13">
        <v>44986</v>
      </c>
      <c r="L53" s="13">
        <v>45291</v>
      </c>
      <c r="M53" s="15" t="s">
        <v>285</v>
      </c>
      <c r="N53" s="15" t="s">
        <v>285</v>
      </c>
      <c r="O53" s="9" t="s">
        <v>30</v>
      </c>
      <c r="P53" s="15" t="s">
        <v>285</v>
      </c>
      <c r="Q53" s="15" t="s">
        <v>45</v>
      </c>
      <c r="R53" s="47">
        <v>1</v>
      </c>
      <c r="S53" s="9" t="s">
        <v>286</v>
      </c>
      <c r="T53" s="15" t="s">
        <v>287</v>
      </c>
      <c r="U53" s="15" t="s">
        <v>35</v>
      </c>
      <c r="V53" s="8" t="s">
        <v>36</v>
      </c>
      <c r="W53" s="17">
        <v>279750000</v>
      </c>
      <c r="X53" s="15" t="s">
        <v>256</v>
      </c>
      <c r="Y53" s="108" t="s">
        <v>749</v>
      </c>
      <c r="Z53" s="59">
        <v>1</v>
      </c>
      <c r="AA53" s="93">
        <v>259013258</v>
      </c>
      <c r="AB53" s="110" t="s">
        <v>750</v>
      </c>
      <c r="AC53" s="8" t="s">
        <v>735</v>
      </c>
    </row>
    <row r="54" spans="1:29" s="6" customFormat="1" ht="140.25" hidden="1" x14ac:dyDescent="0.25">
      <c r="A54" s="9">
        <f t="shared" si="1"/>
        <v>50</v>
      </c>
      <c r="B54" s="32" t="s">
        <v>539</v>
      </c>
      <c r="C54" s="37" t="s">
        <v>542</v>
      </c>
      <c r="D54" s="37" t="s">
        <v>546</v>
      </c>
      <c r="E54" s="34" t="s">
        <v>551</v>
      </c>
      <c r="F54" s="12" t="s">
        <v>24</v>
      </c>
      <c r="G54" s="12" t="s">
        <v>216</v>
      </c>
      <c r="H54" s="12" t="s">
        <v>249</v>
      </c>
      <c r="I54" s="9" t="s">
        <v>572</v>
      </c>
      <c r="J54" s="15" t="s">
        <v>288</v>
      </c>
      <c r="K54" s="13">
        <v>45017</v>
      </c>
      <c r="L54" s="13">
        <v>45231</v>
      </c>
      <c r="M54" s="15" t="s">
        <v>289</v>
      </c>
      <c r="N54" s="15" t="s">
        <v>290</v>
      </c>
      <c r="O54" s="9" t="s">
        <v>30</v>
      </c>
      <c r="P54" s="15" t="s">
        <v>291</v>
      </c>
      <c r="Q54" s="15" t="s">
        <v>45</v>
      </c>
      <c r="R54" s="47">
        <v>1</v>
      </c>
      <c r="S54" s="9" t="s">
        <v>33</v>
      </c>
      <c r="T54" s="15" t="s">
        <v>292</v>
      </c>
      <c r="U54" s="15" t="s">
        <v>35</v>
      </c>
      <c r="V54" s="8" t="s">
        <v>36</v>
      </c>
      <c r="W54" s="17">
        <v>96984513</v>
      </c>
      <c r="X54" s="15" t="s">
        <v>256</v>
      </c>
      <c r="Y54" s="30" t="s">
        <v>751</v>
      </c>
      <c r="Z54" s="59">
        <v>1</v>
      </c>
      <c r="AA54" s="106">
        <v>96984513</v>
      </c>
      <c r="AB54" s="110" t="s">
        <v>752</v>
      </c>
      <c r="AC54" s="8" t="s">
        <v>735</v>
      </c>
    </row>
    <row r="55" spans="1:29" s="6" customFormat="1" ht="102" hidden="1" x14ac:dyDescent="0.25">
      <c r="A55" s="9">
        <f t="shared" si="1"/>
        <v>51</v>
      </c>
      <c r="B55" s="32" t="s">
        <v>539</v>
      </c>
      <c r="C55" s="37" t="s">
        <v>542</v>
      </c>
      <c r="D55" s="37" t="s">
        <v>546</v>
      </c>
      <c r="E55" s="34" t="s">
        <v>551</v>
      </c>
      <c r="F55" s="12" t="s">
        <v>24</v>
      </c>
      <c r="G55" s="12" t="s">
        <v>216</v>
      </c>
      <c r="H55" s="12" t="s">
        <v>249</v>
      </c>
      <c r="I55" s="9" t="s">
        <v>572</v>
      </c>
      <c r="J55" s="15" t="s">
        <v>293</v>
      </c>
      <c r="K55" s="13">
        <v>44958</v>
      </c>
      <c r="L55" s="13">
        <v>45200</v>
      </c>
      <c r="M55" s="15" t="s">
        <v>294</v>
      </c>
      <c r="N55" s="15" t="s">
        <v>294</v>
      </c>
      <c r="O55" s="9" t="s">
        <v>30</v>
      </c>
      <c r="P55" s="15" t="s">
        <v>294</v>
      </c>
      <c r="Q55" s="15" t="s">
        <v>45</v>
      </c>
      <c r="R55" s="47">
        <v>1</v>
      </c>
      <c r="S55" s="9" t="s">
        <v>33</v>
      </c>
      <c r="T55" s="15" t="s">
        <v>295</v>
      </c>
      <c r="U55" s="15" t="s">
        <v>35</v>
      </c>
      <c r="V55" s="8" t="s">
        <v>36</v>
      </c>
      <c r="W55" s="17">
        <v>7800000</v>
      </c>
      <c r="X55" s="15" t="s">
        <v>256</v>
      </c>
      <c r="Y55" s="30" t="s">
        <v>753</v>
      </c>
      <c r="Z55" s="59">
        <v>1</v>
      </c>
      <c r="AA55" s="106">
        <v>7800000</v>
      </c>
      <c r="AB55" s="110" t="s">
        <v>754</v>
      </c>
      <c r="AC55" s="8" t="s">
        <v>735</v>
      </c>
    </row>
    <row r="56" spans="1:29" s="6" customFormat="1" ht="102" hidden="1" x14ac:dyDescent="0.25">
      <c r="A56" s="9">
        <f t="shared" si="1"/>
        <v>52</v>
      </c>
      <c r="B56" s="32" t="s">
        <v>539</v>
      </c>
      <c r="C56" s="37" t="s">
        <v>542</v>
      </c>
      <c r="D56" s="37" t="s">
        <v>546</v>
      </c>
      <c r="E56" s="34" t="s">
        <v>552</v>
      </c>
      <c r="F56" s="7" t="s">
        <v>85</v>
      </c>
      <c r="G56" s="12" t="s">
        <v>216</v>
      </c>
      <c r="H56" s="12" t="s">
        <v>249</v>
      </c>
      <c r="I56" s="9" t="s">
        <v>572</v>
      </c>
      <c r="J56" s="15" t="s">
        <v>296</v>
      </c>
      <c r="K56" s="13">
        <v>44986</v>
      </c>
      <c r="L56" s="13">
        <v>45275</v>
      </c>
      <c r="M56" s="15" t="s">
        <v>297</v>
      </c>
      <c r="N56" s="15" t="s">
        <v>298</v>
      </c>
      <c r="O56" s="15" t="s">
        <v>129</v>
      </c>
      <c r="P56" s="15" t="s">
        <v>299</v>
      </c>
      <c r="Q56" s="15" t="s">
        <v>32</v>
      </c>
      <c r="R56" s="57">
        <v>3</v>
      </c>
      <c r="S56" s="9" t="s">
        <v>33</v>
      </c>
      <c r="T56" s="15" t="s">
        <v>300</v>
      </c>
      <c r="U56" s="9" t="s">
        <v>61</v>
      </c>
      <c r="V56" s="9" t="s">
        <v>71</v>
      </c>
      <c r="W56" s="18">
        <v>0</v>
      </c>
      <c r="X56" s="15" t="s">
        <v>38</v>
      </c>
      <c r="Y56" s="30" t="s">
        <v>755</v>
      </c>
      <c r="Z56" s="34">
        <v>3</v>
      </c>
      <c r="AA56" s="117" t="s">
        <v>250</v>
      </c>
      <c r="AB56" s="34" t="s">
        <v>756</v>
      </c>
      <c r="AC56" s="8" t="s">
        <v>735</v>
      </c>
    </row>
    <row r="57" spans="1:29" s="6" customFormat="1" ht="102" hidden="1" x14ac:dyDescent="0.25">
      <c r="A57" s="9">
        <f t="shared" si="1"/>
        <v>53</v>
      </c>
      <c r="B57" s="32" t="s">
        <v>539</v>
      </c>
      <c r="C57" s="37" t="s">
        <v>542</v>
      </c>
      <c r="D57" s="37" t="s">
        <v>546</v>
      </c>
      <c r="E57" s="34" t="s">
        <v>552</v>
      </c>
      <c r="F57" s="12" t="s">
        <v>24</v>
      </c>
      <c r="G57" s="12" t="s">
        <v>216</v>
      </c>
      <c r="H57" s="12" t="s">
        <v>249</v>
      </c>
      <c r="I57" s="9" t="s">
        <v>572</v>
      </c>
      <c r="J57" s="15" t="s">
        <v>301</v>
      </c>
      <c r="K57" s="13">
        <v>44958</v>
      </c>
      <c r="L57" s="13">
        <v>45260</v>
      </c>
      <c r="M57" s="15" t="s">
        <v>302</v>
      </c>
      <c r="N57" s="15" t="s">
        <v>303</v>
      </c>
      <c r="O57" s="15" t="s">
        <v>129</v>
      </c>
      <c r="P57" s="15" t="s">
        <v>304</v>
      </c>
      <c r="Q57" s="15" t="s">
        <v>32</v>
      </c>
      <c r="R57" s="57">
        <v>2</v>
      </c>
      <c r="S57" s="9" t="s">
        <v>33</v>
      </c>
      <c r="T57" s="15" t="s">
        <v>305</v>
      </c>
      <c r="U57" s="9" t="s">
        <v>61</v>
      </c>
      <c r="V57" s="9" t="s">
        <v>71</v>
      </c>
      <c r="W57" s="18">
        <v>0</v>
      </c>
      <c r="X57" s="15" t="s">
        <v>38</v>
      </c>
      <c r="Y57" s="30" t="s">
        <v>757</v>
      </c>
      <c r="Z57" s="34">
        <v>2</v>
      </c>
      <c r="AA57" s="117" t="s">
        <v>250</v>
      </c>
      <c r="AB57" s="119" t="s">
        <v>39</v>
      </c>
      <c r="AC57" s="8" t="s">
        <v>735</v>
      </c>
    </row>
    <row r="58" spans="1:29" s="6" customFormat="1" ht="102" hidden="1" x14ac:dyDescent="0.25">
      <c r="A58" s="9">
        <f t="shared" si="1"/>
        <v>54</v>
      </c>
      <c r="B58" s="32" t="s">
        <v>539</v>
      </c>
      <c r="C58" s="37" t="s">
        <v>542</v>
      </c>
      <c r="D58" s="37" t="s">
        <v>546</v>
      </c>
      <c r="E58" s="34" t="s">
        <v>552</v>
      </c>
      <c r="F58" s="12" t="s">
        <v>306</v>
      </c>
      <c r="G58" s="12" t="s">
        <v>216</v>
      </c>
      <c r="H58" s="12" t="s">
        <v>249</v>
      </c>
      <c r="I58" s="9" t="s">
        <v>572</v>
      </c>
      <c r="J58" s="15" t="s">
        <v>307</v>
      </c>
      <c r="K58" s="13">
        <v>44958</v>
      </c>
      <c r="L58" s="13">
        <v>45275</v>
      </c>
      <c r="M58" s="15" t="s">
        <v>308</v>
      </c>
      <c r="N58" s="15" t="s">
        <v>309</v>
      </c>
      <c r="O58" s="15" t="s">
        <v>129</v>
      </c>
      <c r="P58" s="15" t="s">
        <v>310</v>
      </c>
      <c r="Q58" s="15" t="s">
        <v>32</v>
      </c>
      <c r="R58" s="57">
        <v>6</v>
      </c>
      <c r="S58" s="9" t="s">
        <v>33</v>
      </c>
      <c r="T58" s="15" t="s">
        <v>311</v>
      </c>
      <c r="U58" s="9" t="s">
        <v>61</v>
      </c>
      <c r="V58" s="9" t="s">
        <v>71</v>
      </c>
      <c r="W58" s="18">
        <v>0</v>
      </c>
      <c r="X58" s="15" t="s">
        <v>38</v>
      </c>
      <c r="Y58" s="30" t="s">
        <v>757</v>
      </c>
      <c r="Z58" s="34">
        <v>6</v>
      </c>
      <c r="AA58" s="117" t="s">
        <v>250</v>
      </c>
      <c r="AB58" s="119" t="s">
        <v>39</v>
      </c>
      <c r="AC58" s="8" t="s">
        <v>735</v>
      </c>
    </row>
    <row r="59" spans="1:29" s="6" customFormat="1" ht="127.5" hidden="1" x14ac:dyDescent="0.25">
      <c r="A59" s="9">
        <f t="shared" si="1"/>
        <v>55</v>
      </c>
      <c r="B59" s="32" t="s">
        <v>539</v>
      </c>
      <c r="C59" s="37" t="s">
        <v>542</v>
      </c>
      <c r="D59" s="37" t="s">
        <v>546</v>
      </c>
      <c r="E59" s="34" t="s">
        <v>552</v>
      </c>
      <c r="F59" s="12" t="s">
        <v>24</v>
      </c>
      <c r="G59" s="12" t="s">
        <v>216</v>
      </c>
      <c r="H59" s="12" t="s">
        <v>249</v>
      </c>
      <c r="I59" s="9" t="s">
        <v>572</v>
      </c>
      <c r="J59" s="15" t="s">
        <v>312</v>
      </c>
      <c r="K59" s="13">
        <v>44958</v>
      </c>
      <c r="L59" s="13">
        <v>45275</v>
      </c>
      <c r="M59" s="15" t="s">
        <v>313</v>
      </c>
      <c r="N59" s="15" t="s">
        <v>313</v>
      </c>
      <c r="O59" s="9" t="s">
        <v>30</v>
      </c>
      <c r="P59" s="15" t="s">
        <v>313</v>
      </c>
      <c r="Q59" s="15" t="s">
        <v>32</v>
      </c>
      <c r="R59" s="57">
        <v>1</v>
      </c>
      <c r="S59" s="9" t="s">
        <v>121</v>
      </c>
      <c r="T59" s="15" t="s">
        <v>275</v>
      </c>
      <c r="U59" s="15" t="s">
        <v>35</v>
      </c>
      <c r="V59" s="8" t="s">
        <v>36</v>
      </c>
      <c r="W59" s="17">
        <v>129800000</v>
      </c>
      <c r="X59" s="15" t="s">
        <v>256</v>
      </c>
      <c r="Y59" s="108" t="s">
        <v>758</v>
      </c>
      <c r="Z59" s="34">
        <v>1</v>
      </c>
      <c r="AA59" s="106">
        <v>129800000</v>
      </c>
      <c r="AB59" s="118" t="s">
        <v>759</v>
      </c>
      <c r="AC59" s="8" t="s">
        <v>735</v>
      </c>
    </row>
    <row r="60" spans="1:29" s="6" customFormat="1" ht="102" hidden="1" x14ac:dyDescent="0.25">
      <c r="A60" s="9">
        <f t="shared" si="1"/>
        <v>56</v>
      </c>
      <c r="B60" s="32" t="s">
        <v>539</v>
      </c>
      <c r="C60" s="37" t="s">
        <v>542</v>
      </c>
      <c r="D60" s="37" t="s">
        <v>546</v>
      </c>
      <c r="E60" s="34" t="s">
        <v>552</v>
      </c>
      <c r="F60" s="7" t="s">
        <v>85</v>
      </c>
      <c r="G60" s="12" t="s">
        <v>216</v>
      </c>
      <c r="H60" s="12" t="s">
        <v>249</v>
      </c>
      <c r="I60" s="9" t="s">
        <v>572</v>
      </c>
      <c r="J60" s="15" t="s">
        <v>314</v>
      </c>
      <c r="K60" s="13">
        <v>44958</v>
      </c>
      <c r="L60" s="13">
        <v>45291</v>
      </c>
      <c r="M60" s="15" t="s">
        <v>315</v>
      </c>
      <c r="N60" s="15" t="s">
        <v>315</v>
      </c>
      <c r="O60" s="9" t="s">
        <v>30</v>
      </c>
      <c r="P60" s="15" t="s">
        <v>315</v>
      </c>
      <c r="Q60" s="15" t="s">
        <v>32</v>
      </c>
      <c r="R60" s="57">
        <v>1</v>
      </c>
      <c r="S60" s="9" t="s">
        <v>121</v>
      </c>
      <c r="T60" s="15" t="s">
        <v>275</v>
      </c>
      <c r="U60" s="9" t="s">
        <v>35</v>
      </c>
      <c r="V60" s="8" t="s">
        <v>36</v>
      </c>
      <c r="W60" s="17">
        <v>472957197</v>
      </c>
      <c r="X60" s="15" t="s">
        <v>256</v>
      </c>
      <c r="Y60" s="120" t="s">
        <v>760</v>
      </c>
      <c r="Z60" s="34">
        <v>1</v>
      </c>
      <c r="AA60" s="106">
        <v>472957197</v>
      </c>
      <c r="AB60" s="118" t="s">
        <v>761</v>
      </c>
      <c r="AC60" s="8" t="s">
        <v>735</v>
      </c>
    </row>
    <row r="61" spans="1:29" s="6" customFormat="1" ht="114.75" hidden="1" x14ac:dyDescent="0.25">
      <c r="A61" s="9">
        <f t="shared" si="1"/>
        <v>57</v>
      </c>
      <c r="B61" s="32" t="s">
        <v>538</v>
      </c>
      <c r="C61" s="34" t="s">
        <v>544</v>
      </c>
      <c r="D61" s="34" t="s">
        <v>547</v>
      </c>
      <c r="E61" s="34" t="s">
        <v>549</v>
      </c>
      <c r="F61" s="7" t="s">
        <v>85</v>
      </c>
      <c r="G61" s="7" t="s">
        <v>86</v>
      </c>
      <c r="H61" s="15" t="s">
        <v>316</v>
      </c>
      <c r="I61" s="9" t="s">
        <v>317</v>
      </c>
      <c r="J61" s="15" t="s">
        <v>318</v>
      </c>
      <c r="K61" s="23">
        <v>44942</v>
      </c>
      <c r="L61" s="24">
        <v>45289</v>
      </c>
      <c r="M61" s="15" t="s">
        <v>319</v>
      </c>
      <c r="N61" s="15" t="s">
        <v>320</v>
      </c>
      <c r="O61" s="9" t="s">
        <v>30</v>
      </c>
      <c r="P61" s="15" t="s">
        <v>321</v>
      </c>
      <c r="Q61" s="15" t="s">
        <v>32</v>
      </c>
      <c r="R61" s="57">
        <v>3</v>
      </c>
      <c r="S61" s="9" t="s">
        <v>121</v>
      </c>
      <c r="T61" s="15" t="s">
        <v>322</v>
      </c>
      <c r="U61" s="9" t="s">
        <v>61</v>
      </c>
      <c r="V61" s="8" t="s">
        <v>36</v>
      </c>
      <c r="W61" s="25">
        <v>1546520000</v>
      </c>
      <c r="X61" s="15" t="s">
        <v>84</v>
      </c>
      <c r="Y61" s="30" t="s">
        <v>790</v>
      </c>
      <c r="Z61" s="9" t="s">
        <v>791</v>
      </c>
      <c r="AA61" s="93">
        <v>1184853471</v>
      </c>
      <c r="AB61" s="34" t="s">
        <v>792</v>
      </c>
      <c r="AC61" s="34" t="s">
        <v>793</v>
      </c>
    </row>
    <row r="62" spans="1:29" s="6" customFormat="1" ht="174" hidden="1" customHeight="1" x14ac:dyDescent="0.25">
      <c r="A62" s="9">
        <f t="shared" si="1"/>
        <v>58</v>
      </c>
      <c r="B62" s="32" t="s">
        <v>538</v>
      </c>
      <c r="C62" s="34" t="s">
        <v>543</v>
      </c>
      <c r="D62" s="34" t="s">
        <v>541</v>
      </c>
      <c r="E62" s="34" t="s">
        <v>540</v>
      </c>
      <c r="F62" s="7" t="s">
        <v>85</v>
      </c>
      <c r="G62" s="7" t="s">
        <v>86</v>
      </c>
      <c r="H62" s="15" t="s">
        <v>316</v>
      </c>
      <c r="I62" s="9" t="s">
        <v>317</v>
      </c>
      <c r="J62" s="15" t="s">
        <v>323</v>
      </c>
      <c r="K62" s="23">
        <v>44942</v>
      </c>
      <c r="L62" s="24">
        <v>45289</v>
      </c>
      <c r="M62" s="15" t="s">
        <v>324</v>
      </c>
      <c r="N62" s="15" t="s">
        <v>325</v>
      </c>
      <c r="O62" s="9" t="s">
        <v>30</v>
      </c>
      <c r="P62" s="15" t="s">
        <v>326</v>
      </c>
      <c r="Q62" s="15" t="s">
        <v>32</v>
      </c>
      <c r="R62" s="57">
        <v>3</v>
      </c>
      <c r="S62" s="9" t="s">
        <v>121</v>
      </c>
      <c r="T62" s="15" t="s">
        <v>327</v>
      </c>
      <c r="U62" s="9" t="s">
        <v>61</v>
      </c>
      <c r="V62" s="8" t="s">
        <v>36</v>
      </c>
      <c r="W62" s="25">
        <v>1604056996</v>
      </c>
      <c r="X62" s="15" t="s">
        <v>84</v>
      </c>
      <c r="Y62" s="30" t="s">
        <v>794</v>
      </c>
      <c r="Z62" s="9" t="s">
        <v>795</v>
      </c>
      <c r="AA62" s="93">
        <v>1295928083</v>
      </c>
      <c r="AB62" s="121" t="s">
        <v>796</v>
      </c>
      <c r="AC62" s="34" t="s">
        <v>793</v>
      </c>
    </row>
    <row r="63" spans="1:29" s="6" customFormat="1" ht="321" hidden="1" customHeight="1" x14ac:dyDescent="0.25">
      <c r="A63" s="9">
        <f t="shared" si="1"/>
        <v>59</v>
      </c>
      <c r="B63" s="32" t="s">
        <v>538</v>
      </c>
      <c r="C63" s="34" t="s">
        <v>543</v>
      </c>
      <c r="D63" s="34" t="s">
        <v>541</v>
      </c>
      <c r="E63" s="34" t="s">
        <v>540</v>
      </c>
      <c r="F63" s="7" t="s">
        <v>85</v>
      </c>
      <c r="G63" s="7" t="s">
        <v>86</v>
      </c>
      <c r="H63" s="15" t="s">
        <v>316</v>
      </c>
      <c r="I63" s="9" t="s">
        <v>317</v>
      </c>
      <c r="J63" s="15" t="s">
        <v>328</v>
      </c>
      <c r="K63" s="23">
        <v>44942</v>
      </c>
      <c r="L63" s="24">
        <v>45289</v>
      </c>
      <c r="M63" s="15" t="s">
        <v>329</v>
      </c>
      <c r="N63" s="15" t="s">
        <v>330</v>
      </c>
      <c r="O63" s="9" t="s">
        <v>30</v>
      </c>
      <c r="P63" s="15" t="s">
        <v>331</v>
      </c>
      <c r="Q63" s="15" t="s">
        <v>32</v>
      </c>
      <c r="R63" s="57">
        <v>43</v>
      </c>
      <c r="S63" s="9" t="s">
        <v>286</v>
      </c>
      <c r="T63" s="15" t="s">
        <v>332</v>
      </c>
      <c r="U63" s="15" t="s">
        <v>47</v>
      </c>
      <c r="V63" s="9" t="s">
        <v>71</v>
      </c>
      <c r="W63" s="25" t="s">
        <v>37</v>
      </c>
      <c r="X63" s="15" t="s">
        <v>84</v>
      </c>
      <c r="Y63" s="30" t="s">
        <v>797</v>
      </c>
      <c r="Z63" s="34" t="s">
        <v>798</v>
      </c>
      <c r="AA63" s="9" t="s">
        <v>338</v>
      </c>
      <c r="AB63" s="34" t="s">
        <v>799</v>
      </c>
      <c r="AC63" s="34" t="s">
        <v>793</v>
      </c>
    </row>
    <row r="64" spans="1:29" s="6" customFormat="1" ht="140.25" hidden="1" x14ac:dyDescent="0.25">
      <c r="A64" s="9">
        <f t="shared" si="1"/>
        <v>60</v>
      </c>
      <c r="B64" s="32" t="s">
        <v>538</v>
      </c>
      <c r="C64" s="34" t="s">
        <v>543</v>
      </c>
      <c r="D64" s="34" t="s">
        <v>541</v>
      </c>
      <c r="E64" s="34" t="s">
        <v>540</v>
      </c>
      <c r="F64" s="7" t="s">
        <v>85</v>
      </c>
      <c r="G64" s="7" t="s">
        <v>86</v>
      </c>
      <c r="H64" s="15" t="s">
        <v>316</v>
      </c>
      <c r="I64" s="9" t="s">
        <v>561</v>
      </c>
      <c r="J64" s="15" t="s">
        <v>333</v>
      </c>
      <c r="K64" s="23">
        <v>44942</v>
      </c>
      <c r="L64" s="24">
        <v>45289</v>
      </c>
      <c r="M64" s="15" t="s">
        <v>334</v>
      </c>
      <c r="N64" s="15" t="s">
        <v>335</v>
      </c>
      <c r="O64" s="9" t="s">
        <v>30</v>
      </c>
      <c r="P64" s="15" t="s">
        <v>336</v>
      </c>
      <c r="Q64" s="15" t="s">
        <v>32</v>
      </c>
      <c r="R64" s="57">
        <v>86</v>
      </c>
      <c r="S64" s="9" t="s">
        <v>286</v>
      </c>
      <c r="T64" s="15" t="s">
        <v>337</v>
      </c>
      <c r="U64" s="9" t="s">
        <v>61</v>
      </c>
      <c r="V64" s="15" t="s">
        <v>338</v>
      </c>
      <c r="W64" s="18">
        <v>0</v>
      </c>
      <c r="X64" s="15" t="s">
        <v>338</v>
      </c>
      <c r="Y64" s="30" t="s">
        <v>800</v>
      </c>
      <c r="Z64" s="9" t="s">
        <v>801</v>
      </c>
      <c r="AA64" s="9" t="s">
        <v>338</v>
      </c>
      <c r="AB64" s="9" t="s">
        <v>802</v>
      </c>
      <c r="AC64" s="34" t="s">
        <v>803</v>
      </c>
    </row>
    <row r="65" spans="1:29" s="6" customFormat="1" ht="127.5" hidden="1" x14ac:dyDescent="0.25">
      <c r="A65" s="9">
        <f t="shared" si="1"/>
        <v>61</v>
      </c>
      <c r="B65" s="32" t="s">
        <v>538</v>
      </c>
      <c r="C65" s="34" t="s">
        <v>543</v>
      </c>
      <c r="D65" s="34" t="s">
        <v>541</v>
      </c>
      <c r="E65" s="34" t="s">
        <v>540</v>
      </c>
      <c r="F65" s="7" t="s">
        <v>85</v>
      </c>
      <c r="G65" s="7" t="s">
        <v>86</v>
      </c>
      <c r="H65" s="15" t="s">
        <v>316</v>
      </c>
      <c r="I65" s="9" t="s">
        <v>564</v>
      </c>
      <c r="J65" s="15" t="s">
        <v>339</v>
      </c>
      <c r="K65" s="23">
        <v>44942</v>
      </c>
      <c r="L65" s="24">
        <v>45289</v>
      </c>
      <c r="M65" s="15" t="s">
        <v>340</v>
      </c>
      <c r="N65" s="15" t="s">
        <v>341</v>
      </c>
      <c r="O65" s="9" t="s">
        <v>30</v>
      </c>
      <c r="P65" s="15" t="s">
        <v>342</v>
      </c>
      <c r="Q65" s="15" t="s">
        <v>32</v>
      </c>
      <c r="R65" s="57">
        <v>16</v>
      </c>
      <c r="S65" s="9" t="s">
        <v>286</v>
      </c>
      <c r="T65" s="15" t="s">
        <v>343</v>
      </c>
      <c r="U65" s="15" t="s">
        <v>47</v>
      </c>
      <c r="V65" s="15" t="s">
        <v>338</v>
      </c>
      <c r="W65" s="18">
        <v>0</v>
      </c>
      <c r="X65" s="15" t="s">
        <v>338</v>
      </c>
      <c r="Y65" s="30" t="s">
        <v>804</v>
      </c>
      <c r="Z65" s="34" t="s">
        <v>805</v>
      </c>
      <c r="AA65" s="9" t="s">
        <v>338</v>
      </c>
      <c r="AB65" s="34" t="s">
        <v>806</v>
      </c>
      <c r="AC65" s="34" t="s">
        <v>807</v>
      </c>
    </row>
    <row r="66" spans="1:29" s="6" customFormat="1" ht="331.5" hidden="1" x14ac:dyDescent="0.25">
      <c r="A66" s="9">
        <f t="shared" si="1"/>
        <v>62</v>
      </c>
      <c r="B66" s="32" t="s">
        <v>538</v>
      </c>
      <c r="C66" s="34" t="s">
        <v>543</v>
      </c>
      <c r="D66" s="34" t="s">
        <v>541</v>
      </c>
      <c r="E66" s="34" t="s">
        <v>540</v>
      </c>
      <c r="F66" s="7" t="s">
        <v>85</v>
      </c>
      <c r="G66" s="7" t="s">
        <v>86</v>
      </c>
      <c r="H66" s="15" t="s">
        <v>316</v>
      </c>
      <c r="I66" s="9" t="s">
        <v>317</v>
      </c>
      <c r="J66" s="15" t="s">
        <v>344</v>
      </c>
      <c r="K66" s="23">
        <v>45200</v>
      </c>
      <c r="L66" s="24">
        <v>45289</v>
      </c>
      <c r="M66" s="15" t="s">
        <v>345</v>
      </c>
      <c r="N66" s="15" t="s">
        <v>346</v>
      </c>
      <c r="O66" s="9" t="s">
        <v>30</v>
      </c>
      <c r="P66" s="15" t="s">
        <v>347</v>
      </c>
      <c r="Q66" s="15" t="s">
        <v>32</v>
      </c>
      <c r="R66" s="57">
        <v>1</v>
      </c>
      <c r="S66" s="9" t="s">
        <v>286</v>
      </c>
      <c r="T66" s="15" t="s">
        <v>348</v>
      </c>
      <c r="U66" s="15" t="s">
        <v>35</v>
      </c>
      <c r="V66" s="8" t="s">
        <v>36</v>
      </c>
      <c r="W66" s="25">
        <f>27810000</f>
        <v>27810000</v>
      </c>
      <c r="X66" s="15" t="s">
        <v>84</v>
      </c>
      <c r="Y66" s="30" t="s">
        <v>808</v>
      </c>
      <c r="Z66" s="34" t="s">
        <v>809</v>
      </c>
      <c r="AA66" s="93">
        <v>0</v>
      </c>
      <c r="AB66" s="34" t="s">
        <v>810</v>
      </c>
      <c r="AC66" s="34" t="s">
        <v>793</v>
      </c>
    </row>
    <row r="67" spans="1:29" s="6" customFormat="1" ht="89.25" hidden="1" x14ac:dyDescent="0.25">
      <c r="A67" s="9">
        <f t="shared" si="1"/>
        <v>63</v>
      </c>
      <c r="B67" s="32" t="s">
        <v>538</v>
      </c>
      <c r="C67" s="34" t="s">
        <v>543</v>
      </c>
      <c r="D67" s="34" t="s">
        <v>541</v>
      </c>
      <c r="E67" s="34" t="s">
        <v>540</v>
      </c>
      <c r="F67" s="7" t="s">
        <v>85</v>
      </c>
      <c r="G67" s="12" t="s">
        <v>25</v>
      </c>
      <c r="H67" s="12" t="s">
        <v>349</v>
      </c>
      <c r="I67" s="9" t="s">
        <v>350</v>
      </c>
      <c r="J67" s="12" t="s">
        <v>351</v>
      </c>
      <c r="K67" s="10">
        <v>44941</v>
      </c>
      <c r="L67" s="10">
        <v>45291</v>
      </c>
      <c r="M67" s="9" t="s">
        <v>352</v>
      </c>
      <c r="N67" s="15" t="s">
        <v>353</v>
      </c>
      <c r="O67" s="9" t="s">
        <v>43</v>
      </c>
      <c r="P67" s="12" t="s">
        <v>353</v>
      </c>
      <c r="Q67" s="9" t="s">
        <v>45</v>
      </c>
      <c r="R67" s="47">
        <v>1</v>
      </c>
      <c r="S67" s="9" t="s">
        <v>354</v>
      </c>
      <c r="T67" s="12" t="s">
        <v>355</v>
      </c>
      <c r="U67" s="9" t="s">
        <v>61</v>
      </c>
      <c r="V67" s="8" t="s">
        <v>36</v>
      </c>
      <c r="W67" s="14">
        <f>204553000+121683500+53028697</f>
        <v>379265197</v>
      </c>
      <c r="X67" s="15" t="s">
        <v>356</v>
      </c>
      <c r="Y67" s="48" t="s">
        <v>811</v>
      </c>
      <c r="Z67" s="107">
        <f>3/3</f>
        <v>1</v>
      </c>
      <c r="AA67" s="124">
        <f>88977259+101291952.906667</f>
        <v>190269211.90666699</v>
      </c>
      <c r="AB67" s="8" t="s">
        <v>812</v>
      </c>
      <c r="AC67" s="8" t="s">
        <v>813</v>
      </c>
    </row>
    <row r="68" spans="1:29" s="6" customFormat="1" ht="89.25" hidden="1" x14ac:dyDescent="0.25">
      <c r="A68" s="9">
        <f t="shared" si="1"/>
        <v>64</v>
      </c>
      <c r="B68" s="32" t="s">
        <v>538</v>
      </c>
      <c r="C68" s="34" t="s">
        <v>543</v>
      </c>
      <c r="D68" s="34" t="s">
        <v>541</v>
      </c>
      <c r="E68" s="34" t="s">
        <v>540</v>
      </c>
      <c r="F68" s="7" t="s">
        <v>85</v>
      </c>
      <c r="G68" s="7" t="s">
        <v>86</v>
      </c>
      <c r="H68" s="12" t="s">
        <v>349</v>
      </c>
      <c r="I68" s="9" t="s">
        <v>350</v>
      </c>
      <c r="J68" s="15" t="s">
        <v>357</v>
      </c>
      <c r="K68" s="10">
        <v>44941</v>
      </c>
      <c r="L68" s="10">
        <v>45291</v>
      </c>
      <c r="M68" s="12" t="s">
        <v>352</v>
      </c>
      <c r="N68" s="15" t="s">
        <v>358</v>
      </c>
      <c r="O68" s="9" t="s">
        <v>43</v>
      </c>
      <c r="P68" s="12" t="s">
        <v>358</v>
      </c>
      <c r="Q68" s="9" t="s">
        <v>45</v>
      </c>
      <c r="R68" s="47">
        <v>1</v>
      </c>
      <c r="S68" s="9" t="s">
        <v>354</v>
      </c>
      <c r="T68" s="12" t="s">
        <v>359</v>
      </c>
      <c r="U68" s="9" t="s">
        <v>47</v>
      </c>
      <c r="V68" s="8" t="s">
        <v>36</v>
      </c>
      <c r="W68" s="14">
        <f>204553000+121683500+53028697</f>
        <v>379265197</v>
      </c>
      <c r="X68" s="15" t="s">
        <v>356</v>
      </c>
      <c r="Y68" s="48" t="s">
        <v>814</v>
      </c>
      <c r="Z68" s="107">
        <f>11/12</f>
        <v>0.91666666666666663</v>
      </c>
      <c r="AA68" s="124">
        <f>88977259+101291952.906667</f>
        <v>190269211.90666699</v>
      </c>
      <c r="AB68" s="8" t="s">
        <v>815</v>
      </c>
      <c r="AC68" s="8" t="s">
        <v>813</v>
      </c>
    </row>
    <row r="69" spans="1:29" s="6" customFormat="1" ht="89.25" hidden="1" x14ac:dyDescent="0.25">
      <c r="A69" s="9">
        <f t="shared" ref="A69:A79" si="2">A68+1</f>
        <v>65</v>
      </c>
      <c r="B69" s="32" t="s">
        <v>538</v>
      </c>
      <c r="C69" s="34" t="s">
        <v>543</v>
      </c>
      <c r="D69" s="34" t="s">
        <v>541</v>
      </c>
      <c r="E69" s="34" t="s">
        <v>540</v>
      </c>
      <c r="F69" s="7" t="s">
        <v>85</v>
      </c>
      <c r="G69" s="12" t="s">
        <v>143</v>
      </c>
      <c r="H69" s="12" t="s">
        <v>349</v>
      </c>
      <c r="I69" s="9" t="s">
        <v>350</v>
      </c>
      <c r="J69" s="15" t="s">
        <v>360</v>
      </c>
      <c r="K69" s="10">
        <v>44928</v>
      </c>
      <c r="L69" s="10">
        <v>45291</v>
      </c>
      <c r="M69" s="12" t="s">
        <v>361</v>
      </c>
      <c r="N69" s="15" t="s">
        <v>362</v>
      </c>
      <c r="O69" s="9" t="s">
        <v>43</v>
      </c>
      <c r="P69" s="12" t="s">
        <v>363</v>
      </c>
      <c r="Q69" s="9" t="s">
        <v>45</v>
      </c>
      <c r="R69" s="47">
        <v>1</v>
      </c>
      <c r="S69" s="9" t="s">
        <v>354</v>
      </c>
      <c r="T69" s="12" t="s">
        <v>364</v>
      </c>
      <c r="U69" s="9" t="s">
        <v>47</v>
      </c>
      <c r="V69" s="8" t="s">
        <v>36</v>
      </c>
      <c r="W69" s="14">
        <f>949650000+243367000+106057393</f>
        <v>1299074393</v>
      </c>
      <c r="X69" s="15" t="s">
        <v>356</v>
      </c>
      <c r="Y69" s="48" t="s">
        <v>816</v>
      </c>
      <c r="Z69" s="97">
        <f>16/23</f>
        <v>0.69565217391304346</v>
      </c>
      <c r="AA69" s="124">
        <v>161017067</v>
      </c>
      <c r="AB69" s="8" t="s">
        <v>817</v>
      </c>
      <c r="AC69" s="8" t="s">
        <v>813</v>
      </c>
    </row>
    <row r="70" spans="1:29" s="6" customFormat="1" ht="165.75" hidden="1" x14ac:dyDescent="0.25">
      <c r="A70" s="9">
        <f t="shared" si="2"/>
        <v>66</v>
      </c>
      <c r="B70" s="32" t="s">
        <v>538</v>
      </c>
      <c r="C70" s="34" t="s">
        <v>543</v>
      </c>
      <c r="D70" s="34" t="s">
        <v>541</v>
      </c>
      <c r="E70" s="34" t="s">
        <v>540</v>
      </c>
      <c r="F70" s="7" t="s">
        <v>85</v>
      </c>
      <c r="G70" s="12" t="s">
        <v>143</v>
      </c>
      <c r="H70" s="12" t="s">
        <v>349</v>
      </c>
      <c r="I70" s="9" t="s">
        <v>350</v>
      </c>
      <c r="J70" s="15" t="s">
        <v>365</v>
      </c>
      <c r="K70" s="10">
        <v>44928</v>
      </c>
      <c r="L70" s="10">
        <v>45291</v>
      </c>
      <c r="M70" s="15" t="s">
        <v>366</v>
      </c>
      <c r="N70" s="15" t="s">
        <v>366</v>
      </c>
      <c r="O70" s="9" t="s">
        <v>43</v>
      </c>
      <c r="P70" s="15" t="s">
        <v>367</v>
      </c>
      <c r="Q70" s="9" t="s">
        <v>45</v>
      </c>
      <c r="R70" s="63" t="s">
        <v>368</v>
      </c>
      <c r="S70" s="9" t="s">
        <v>354</v>
      </c>
      <c r="T70" s="15" t="s">
        <v>369</v>
      </c>
      <c r="U70" s="9" t="s">
        <v>47</v>
      </c>
      <c r="V70" s="8" t="s">
        <v>36</v>
      </c>
      <c r="W70" s="14">
        <f>486643002+243367000+106057393</f>
        <v>836067395</v>
      </c>
      <c r="X70" s="15" t="s">
        <v>356</v>
      </c>
      <c r="Y70" s="48" t="s">
        <v>818</v>
      </c>
      <c r="Z70" s="97">
        <v>1</v>
      </c>
      <c r="AA70" s="124">
        <v>355639799.66666669</v>
      </c>
      <c r="AB70" s="8" t="s">
        <v>819</v>
      </c>
      <c r="AC70" s="8" t="s">
        <v>813</v>
      </c>
    </row>
    <row r="71" spans="1:29" s="6" customFormat="1" ht="114.75" hidden="1" x14ac:dyDescent="0.25">
      <c r="A71" s="9">
        <f t="shared" si="2"/>
        <v>67</v>
      </c>
      <c r="B71" s="32" t="s">
        <v>538</v>
      </c>
      <c r="C71" s="34" t="s">
        <v>543</v>
      </c>
      <c r="D71" s="34" t="s">
        <v>541</v>
      </c>
      <c r="E71" s="34" t="s">
        <v>540</v>
      </c>
      <c r="F71" s="7" t="s">
        <v>306</v>
      </c>
      <c r="G71" s="7" t="s">
        <v>370</v>
      </c>
      <c r="H71" s="12" t="s">
        <v>371</v>
      </c>
      <c r="I71" s="9" t="s">
        <v>563</v>
      </c>
      <c r="J71" s="12" t="s">
        <v>372</v>
      </c>
      <c r="K71" s="13">
        <v>45017</v>
      </c>
      <c r="L71" s="13">
        <v>45275</v>
      </c>
      <c r="M71" s="12" t="s">
        <v>373</v>
      </c>
      <c r="N71" s="12" t="s">
        <v>374</v>
      </c>
      <c r="O71" s="9" t="s">
        <v>30</v>
      </c>
      <c r="P71" s="12" t="s">
        <v>375</v>
      </c>
      <c r="Q71" s="12" t="s">
        <v>32</v>
      </c>
      <c r="R71" s="57">
        <v>1</v>
      </c>
      <c r="S71" s="9" t="s">
        <v>376</v>
      </c>
      <c r="T71" s="12" t="s">
        <v>377</v>
      </c>
      <c r="U71" s="12" t="s">
        <v>35</v>
      </c>
      <c r="V71" s="9" t="s">
        <v>36</v>
      </c>
      <c r="W71" s="26">
        <v>550000000</v>
      </c>
      <c r="X71" s="12" t="s">
        <v>378</v>
      </c>
      <c r="Y71" s="30" t="s">
        <v>762</v>
      </c>
      <c r="Z71" s="34">
        <v>0</v>
      </c>
      <c r="AA71" s="93">
        <v>91000000</v>
      </c>
      <c r="AB71" s="34" t="s">
        <v>763</v>
      </c>
      <c r="AC71" s="34" t="s">
        <v>764</v>
      </c>
    </row>
    <row r="72" spans="1:29" s="6" customFormat="1" ht="89.25" hidden="1" x14ac:dyDescent="0.25">
      <c r="A72" s="9">
        <f t="shared" si="2"/>
        <v>68</v>
      </c>
      <c r="B72" s="32" t="s">
        <v>538</v>
      </c>
      <c r="C72" s="34" t="s">
        <v>543</v>
      </c>
      <c r="D72" s="34" t="s">
        <v>541</v>
      </c>
      <c r="E72" s="34" t="s">
        <v>540</v>
      </c>
      <c r="F72" s="7" t="s">
        <v>24</v>
      </c>
      <c r="G72" s="7" t="s">
        <v>86</v>
      </c>
      <c r="H72" s="12" t="s">
        <v>371</v>
      </c>
      <c r="I72" s="9" t="s">
        <v>563</v>
      </c>
      <c r="J72" s="12" t="s">
        <v>379</v>
      </c>
      <c r="K72" s="13">
        <v>44941</v>
      </c>
      <c r="L72" s="13">
        <v>45290</v>
      </c>
      <c r="M72" s="12" t="s">
        <v>380</v>
      </c>
      <c r="N72" s="12" t="s">
        <v>381</v>
      </c>
      <c r="O72" s="9" t="s">
        <v>43</v>
      </c>
      <c r="P72" s="12" t="s">
        <v>382</v>
      </c>
      <c r="Q72" s="12" t="s">
        <v>45</v>
      </c>
      <c r="R72" s="47">
        <v>1</v>
      </c>
      <c r="S72" s="9" t="s">
        <v>376</v>
      </c>
      <c r="T72" s="12" t="s">
        <v>383</v>
      </c>
      <c r="U72" s="9" t="s">
        <v>61</v>
      </c>
      <c r="V72" s="9" t="s">
        <v>36</v>
      </c>
      <c r="W72" s="26">
        <v>522976925</v>
      </c>
      <c r="X72" s="12" t="s">
        <v>384</v>
      </c>
      <c r="Y72" s="30" t="s">
        <v>765</v>
      </c>
      <c r="Z72" s="59">
        <v>1</v>
      </c>
      <c r="AA72" s="93">
        <v>492293593</v>
      </c>
      <c r="AB72" s="34" t="s">
        <v>766</v>
      </c>
      <c r="AC72" s="34" t="s">
        <v>767</v>
      </c>
    </row>
    <row r="73" spans="1:29" s="6" customFormat="1" ht="114.75" hidden="1" x14ac:dyDescent="0.25">
      <c r="A73" s="9">
        <f t="shared" si="2"/>
        <v>69</v>
      </c>
      <c r="B73" s="32" t="s">
        <v>538</v>
      </c>
      <c r="C73" s="34" t="s">
        <v>543</v>
      </c>
      <c r="D73" s="34" t="s">
        <v>541</v>
      </c>
      <c r="E73" s="34" t="s">
        <v>540</v>
      </c>
      <c r="F73" s="7" t="s">
        <v>85</v>
      </c>
      <c r="G73" s="7" t="s">
        <v>86</v>
      </c>
      <c r="H73" s="12" t="s">
        <v>371</v>
      </c>
      <c r="I73" s="9" t="s">
        <v>563</v>
      </c>
      <c r="J73" s="12" t="s">
        <v>385</v>
      </c>
      <c r="K73" s="13">
        <v>44958</v>
      </c>
      <c r="L73" s="13">
        <v>45291</v>
      </c>
      <c r="M73" s="12" t="s">
        <v>386</v>
      </c>
      <c r="N73" s="12" t="s">
        <v>387</v>
      </c>
      <c r="O73" s="9" t="s">
        <v>30</v>
      </c>
      <c r="P73" s="12" t="s">
        <v>388</v>
      </c>
      <c r="Q73" s="12" t="s">
        <v>45</v>
      </c>
      <c r="R73" s="47">
        <v>1</v>
      </c>
      <c r="S73" s="9" t="s">
        <v>389</v>
      </c>
      <c r="T73" s="12" t="s">
        <v>390</v>
      </c>
      <c r="U73" s="9" t="s">
        <v>61</v>
      </c>
      <c r="V73" s="9" t="s">
        <v>36</v>
      </c>
      <c r="W73" s="26">
        <v>463510000</v>
      </c>
      <c r="X73" s="12" t="s">
        <v>384</v>
      </c>
      <c r="Y73" s="30" t="s">
        <v>768</v>
      </c>
      <c r="Z73" s="59">
        <v>1</v>
      </c>
      <c r="AA73" s="93">
        <v>446361000</v>
      </c>
      <c r="AB73" s="34" t="s">
        <v>769</v>
      </c>
      <c r="AC73" s="34" t="s">
        <v>770</v>
      </c>
    </row>
    <row r="74" spans="1:29" s="6" customFormat="1" ht="89.25" hidden="1" x14ac:dyDescent="0.25">
      <c r="A74" s="9">
        <f t="shared" si="2"/>
        <v>70</v>
      </c>
      <c r="B74" s="32" t="s">
        <v>538</v>
      </c>
      <c r="C74" s="34" t="s">
        <v>543</v>
      </c>
      <c r="D74" s="34" t="s">
        <v>541</v>
      </c>
      <c r="E74" s="34" t="s">
        <v>540</v>
      </c>
      <c r="F74" s="7" t="s">
        <v>85</v>
      </c>
      <c r="G74" s="7" t="s">
        <v>391</v>
      </c>
      <c r="H74" s="12" t="s">
        <v>371</v>
      </c>
      <c r="I74" s="9" t="s">
        <v>569</v>
      </c>
      <c r="J74" s="12" t="s">
        <v>392</v>
      </c>
      <c r="K74" s="13">
        <v>44946</v>
      </c>
      <c r="L74" s="13">
        <v>45280</v>
      </c>
      <c r="M74" s="12" t="s">
        <v>393</v>
      </c>
      <c r="N74" s="12" t="s">
        <v>394</v>
      </c>
      <c r="O74" s="9" t="s">
        <v>43</v>
      </c>
      <c r="P74" s="12" t="s">
        <v>395</v>
      </c>
      <c r="Q74" s="12" t="s">
        <v>45</v>
      </c>
      <c r="R74" s="47">
        <v>1</v>
      </c>
      <c r="S74" s="9" t="s">
        <v>389</v>
      </c>
      <c r="T74" s="12" t="s">
        <v>396</v>
      </c>
      <c r="U74" s="9" t="s">
        <v>61</v>
      </c>
      <c r="V74" s="9" t="s">
        <v>36</v>
      </c>
      <c r="W74" s="27">
        <v>498883000</v>
      </c>
      <c r="X74" s="12" t="s">
        <v>384</v>
      </c>
      <c r="Y74" s="30" t="s">
        <v>771</v>
      </c>
      <c r="Z74" s="59">
        <v>1</v>
      </c>
      <c r="AA74" s="93">
        <v>386217666</v>
      </c>
      <c r="AB74" s="34" t="s">
        <v>772</v>
      </c>
      <c r="AC74" s="34" t="s">
        <v>773</v>
      </c>
    </row>
    <row r="75" spans="1:29" s="6" customFormat="1" ht="89.25" hidden="1" x14ac:dyDescent="0.25">
      <c r="A75" s="9">
        <f t="shared" si="2"/>
        <v>71</v>
      </c>
      <c r="B75" s="32" t="s">
        <v>538</v>
      </c>
      <c r="C75" s="34" t="s">
        <v>543</v>
      </c>
      <c r="D75" s="34" t="s">
        <v>541</v>
      </c>
      <c r="E75" s="34" t="s">
        <v>540</v>
      </c>
      <c r="F75" s="7" t="s">
        <v>24</v>
      </c>
      <c r="G75" s="7" t="s">
        <v>391</v>
      </c>
      <c r="H75" s="12" t="s">
        <v>371</v>
      </c>
      <c r="I75" s="9" t="s">
        <v>569</v>
      </c>
      <c r="J75" s="12" t="s">
        <v>397</v>
      </c>
      <c r="K75" s="13">
        <v>44927</v>
      </c>
      <c r="L75" s="13">
        <v>45291</v>
      </c>
      <c r="M75" s="12" t="s">
        <v>398</v>
      </c>
      <c r="N75" s="15" t="s">
        <v>399</v>
      </c>
      <c r="O75" s="15" t="s">
        <v>129</v>
      </c>
      <c r="P75" s="12" t="s">
        <v>400</v>
      </c>
      <c r="Q75" s="12" t="s">
        <v>32</v>
      </c>
      <c r="R75" s="57">
        <v>40</v>
      </c>
      <c r="S75" s="9" t="s">
        <v>376</v>
      </c>
      <c r="T75" s="12" t="s">
        <v>401</v>
      </c>
      <c r="U75" s="9" t="s">
        <v>61</v>
      </c>
      <c r="V75" s="9" t="s">
        <v>71</v>
      </c>
      <c r="W75" s="18">
        <v>0</v>
      </c>
      <c r="X75" s="12" t="s">
        <v>402</v>
      </c>
      <c r="Y75" s="48" t="s">
        <v>774</v>
      </c>
      <c r="Z75" s="59">
        <v>1</v>
      </c>
      <c r="AA75" s="106" t="s">
        <v>39</v>
      </c>
      <c r="AB75" s="8" t="s">
        <v>775</v>
      </c>
      <c r="AC75" s="34" t="s">
        <v>773</v>
      </c>
    </row>
    <row r="76" spans="1:29" s="6" customFormat="1" ht="127.5" hidden="1" x14ac:dyDescent="0.25">
      <c r="A76" s="9">
        <f t="shared" si="2"/>
        <v>72</v>
      </c>
      <c r="B76" s="32" t="s">
        <v>538</v>
      </c>
      <c r="C76" s="34" t="s">
        <v>543</v>
      </c>
      <c r="D76" s="34" t="s">
        <v>541</v>
      </c>
      <c r="E76" s="34" t="s">
        <v>540</v>
      </c>
      <c r="F76" s="7" t="s">
        <v>85</v>
      </c>
      <c r="G76" s="7" t="s">
        <v>86</v>
      </c>
      <c r="H76" s="12" t="s">
        <v>371</v>
      </c>
      <c r="I76" s="9" t="s">
        <v>563</v>
      </c>
      <c r="J76" s="12" t="s">
        <v>403</v>
      </c>
      <c r="K76" s="10">
        <v>44958</v>
      </c>
      <c r="L76" s="10">
        <v>45260</v>
      </c>
      <c r="M76" s="12" t="s">
        <v>404</v>
      </c>
      <c r="N76" s="12" t="s">
        <v>405</v>
      </c>
      <c r="O76" s="15" t="s">
        <v>129</v>
      </c>
      <c r="P76" s="12" t="s">
        <v>406</v>
      </c>
      <c r="Q76" s="9" t="s">
        <v>32</v>
      </c>
      <c r="R76" s="57">
        <v>25</v>
      </c>
      <c r="S76" s="9" t="s">
        <v>389</v>
      </c>
      <c r="T76" s="12" t="s">
        <v>407</v>
      </c>
      <c r="U76" s="9" t="s">
        <v>47</v>
      </c>
      <c r="V76" s="9" t="s">
        <v>71</v>
      </c>
      <c r="W76" s="18">
        <v>0</v>
      </c>
      <c r="X76" s="12" t="s">
        <v>402</v>
      </c>
      <c r="Y76" s="30" t="s">
        <v>776</v>
      </c>
      <c r="Z76" s="34">
        <v>25</v>
      </c>
      <c r="AA76" s="93" t="s">
        <v>39</v>
      </c>
      <c r="AB76" s="34" t="s">
        <v>777</v>
      </c>
      <c r="AC76" s="34" t="s">
        <v>778</v>
      </c>
    </row>
    <row r="77" spans="1:29" s="6" customFormat="1" ht="161.1" hidden="1" customHeight="1" x14ac:dyDescent="0.25">
      <c r="A77" s="9">
        <f t="shared" si="2"/>
        <v>73</v>
      </c>
      <c r="B77" s="32" t="s">
        <v>538</v>
      </c>
      <c r="C77" s="34" t="s">
        <v>543</v>
      </c>
      <c r="D77" s="34" t="s">
        <v>541</v>
      </c>
      <c r="E77" s="34" t="s">
        <v>540</v>
      </c>
      <c r="F77" s="7" t="s">
        <v>85</v>
      </c>
      <c r="G77" s="7" t="s">
        <v>25</v>
      </c>
      <c r="H77" s="12" t="s">
        <v>371</v>
      </c>
      <c r="I77" s="9" t="s">
        <v>563</v>
      </c>
      <c r="J77" s="12" t="s">
        <v>408</v>
      </c>
      <c r="K77" s="10">
        <v>44927</v>
      </c>
      <c r="L77" s="10">
        <v>45291</v>
      </c>
      <c r="M77" s="12" t="s">
        <v>409</v>
      </c>
      <c r="N77" s="12" t="s">
        <v>410</v>
      </c>
      <c r="O77" s="9" t="s">
        <v>43</v>
      </c>
      <c r="P77" s="12" t="s">
        <v>410</v>
      </c>
      <c r="Q77" s="9" t="s">
        <v>32</v>
      </c>
      <c r="R77" s="57">
        <v>4</v>
      </c>
      <c r="S77" s="9" t="s">
        <v>389</v>
      </c>
      <c r="T77" s="12" t="s">
        <v>411</v>
      </c>
      <c r="U77" s="9" t="s">
        <v>47</v>
      </c>
      <c r="V77" s="9" t="s">
        <v>71</v>
      </c>
      <c r="W77" s="26" t="s">
        <v>37</v>
      </c>
      <c r="X77" s="12" t="s">
        <v>402</v>
      </c>
      <c r="Y77" s="30" t="s">
        <v>779</v>
      </c>
      <c r="Z77" s="34">
        <v>24</v>
      </c>
      <c r="AA77" s="93" t="s">
        <v>39</v>
      </c>
      <c r="AB77" s="34" t="s">
        <v>780</v>
      </c>
      <c r="AC77" s="34" t="s">
        <v>781</v>
      </c>
    </row>
    <row r="78" spans="1:29" s="6" customFormat="1" ht="89.25" hidden="1" x14ac:dyDescent="0.25">
      <c r="A78" s="9">
        <f t="shared" si="2"/>
        <v>74</v>
      </c>
      <c r="B78" s="32" t="s">
        <v>538</v>
      </c>
      <c r="C78" s="34" t="s">
        <v>543</v>
      </c>
      <c r="D78" s="34" t="s">
        <v>541</v>
      </c>
      <c r="E78" s="34" t="s">
        <v>540</v>
      </c>
      <c r="F78" s="7" t="s">
        <v>306</v>
      </c>
      <c r="G78" s="7" t="s">
        <v>370</v>
      </c>
      <c r="H78" s="12" t="s">
        <v>371</v>
      </c>
      <c r="I78" s="9" t="s">
        <v>563</v>
      </c>
      <c r="J78" s="12" t="s">
        <v>412</v>
      </c>
      <c r="K78" s="10">
        <v>45078</v>
      </c>
      <c r="L78" s="10">
        <v>45199</v>
      </c>
      <c r="M78" s="12" t="s">
        <v>413</v>
      </c>
      <c r="N78" s="15" t="s">
        <v>414</v>
      </c>
      <c r="O78" s="15" t="s">
        <v>129</v>
      </c>
      <c r="P78" s="12" t="s">
        <v>415</v>
      </c>
      <c r="Q78" s="9" t="s">
        <v>32</v>
      </c>
      <c r="R78" s="57">
        <v>1</v>
      </c>
      <c r="S78" s="9" t="s">
        <v>376</v>
      </c>
      <c r="T78" s="12" t="s">
        <v>416</v>
      </c>
      <c r="U78" s="9" t="s">
        <v>35</v>
      </c>
      <c r="V78" s="9" t="s">
        <v>36</v>
      </c>
      <c r="W78" s="27">
        <v>27810000</v>
      </c>
      <c r="X78" s="15" t="s">
        <v>378</v>
      </c>
      <c r="Y78" s="30" t="s">
        <v>782</v>
      </c>
      <c r="Z78" s="34">
        <v>1</v>
      </c>
      <c r="AA78" s="93">
        <v>26390000</v>
      </c>
      <c r="AB78" s="34" t="s">
        <v>783</v>
      </c>
      <c r="AC78" s="34" t="s">
        <v>784</v>
      </c>
    </row>
    <row r="79" spans="1:29" s="6" customFormat="1" ht="89.25" hidden="1" x14ac:dyDescent="0.25">
      <c r="A79" s="9">
        <f t="shared" si="2"/>
        <v>75</v>
      </c>
      <c r="B79" s="32" t="s">
        <v>538</v>
      </c>
      <c r="C79" s="34" t="s">
        <v>543</v>
      </c>
      <c r="D79" s="34" t="s">
        <v>541</v>
      </c>
      <c r="E79" s="34" t="s">
        <v>540</v>
      </c>
      <c r="F79" s="7" t="s">
        <v>306</v>
      </c>
      <c r="G79" s="7" t="s">
        <v>370</v>
      </c>
      <c r="H79" s="12" t="s">
        <v>371</v>
      </c>
      <c r="I79" s="9" t="s">
        <v>563</v>
      </c>
      <c r="J79" s="12" t="s">
        <v>417</v>
      </c>
      <c r="K79" s="45">
        <v>44972</v>
      </c>
      <c r="L79" s="13">
        <v>45275</v>
      </c>
      <c r="M79" s="12" t="s">
        <v>418</v>
      </c>
      <c r="N79" s="12" t="s">
        <v>418</v>
      </c>
      <c r="O79" s="9" t="s">
        <v>30</v>
      </c>
      <c r="P79" s="12" t="s">
        <v>418</v>
      </c>
      <c r="Q79" s="46" t="s">
        <v>32</v>
      </c>
      <c r="R79" s="62">
        <v>3</v>
      </c>
      <c r="S79" s="9" t="s">
        <v>419</v>
      </c>
      <c r="T79" s="12" t="s">
        <v>420</v>
      </c>
      <c r="U79" s="9" t="s">
        <v>421</v>
      </c>
      <c r="V79" s="8" t="s">
        <v>36</v>
      </c>
      <c r="W79" s="26">
        <v>55000000</v>
      </c>
      <c r="X79" s="15" t="s">
        <v>378</v>
      </c>
      <c r="Y79" s="30" t="s">
        <v>785</v>
      </c>
      <c r="Z79" s="34">
        <v>3</v>
      </c>
      <c r="AA79" s="93">
        <v>55000000</v>
      </c>
      <c r="AB79" s="34" t="s">
        <v>786</v>
      </c>
      <c r="AC79" s="34" t="s">
        <v>787</v>
      </c>
    </row>
    <row r="80" spans="1:29" s="6" customFormat="1" ht="89.25" hidden="1" x14ac:dyDescent="0.25">
      <c r="A80" s="16">
        <v>76</v>
      </c>
      <c r="B80" s="32" t="s">
        <v>538</v>
      </c>
      <c r="C80" s="34" t="s">
        <v>543</v>
      </c>
      <c r="D80" s="34" t="s">
        <v>541</v>
      </c>
      <c r="E80" s="34" t="s">
        <v>540</v>
      </c>
      <c r="F80" s="7" t="s">
        <v>85</v>
      </c>
      <c r="G80" s="7" t="s">
        <v>25</v>
      </c>
      <c r="H80" s="12" t="s">
        <v>371</v>
      </c>
      <c r="I80" s="9" t="s">
        <v>563</v>
      </c>
      <c r="J80" s="12" t="s">
        <v>422</v>
      </c>
      <c r="K80" s="10">
        <v>44927</v>
      </c>
      <c r="L80" s="10">
        <v>45291</v>
      </c>
      <c r="M80" s="12" t="s">
        <v>423</v>
      </c>
      <c r="N80" s="12" t="s">
        <v>424</v>
      </c>
      <c r="O80" s="9" t="s">
        <v>43</v>
      </c>
      <c r="P80" s="12" t="s">
        <v>425</v>
      </c>
      <c r="Q80" s="9" t="s">
        <v>45</v>
      </c>
      <c r="R80" s="64">
        <v>0.9</v>
      </c>
      <c r="S80" s="9" t="s">
        <v>389</v>
      </c>
      <c r="T80" s="12" t="s">
        <v>426</v>
      </c>
      <c r="U80" s="9" t="s">
        <v>47</v>
      </c>
      <c r="V80" s="9" t="s">
        <v>71</v>
      </c>
      <c r="W80" s="26" t="s">
        <v>39</v>
      </c>
      <c r="X80" s="12" t="s">
        <v>402</v>
      </c>
      <c r="Y80" s="30" t="s">
        <v>788</v>
      </c>
      <c r="Z80" s="59">
        <v>1</v>
      </c>
      <c r="AA80" s="93" t="s">
        <v>39</v>
      </c>
      <c r="AB80" s="34" t="s">
        <v>789</v>
      </c>
      <c r="AC80" s="34" t="s">
        <v>781</v>
      </c>
    </row>
    <row r="81" spans="1:29" s="6" customFormat="1" ht="89.25" hidden="1" x14ac:dyDescent="0.25">
      <c r="A81" s="9">
        <v>77</v>
      </c>
      <c r="B81" s="32" t="s">
        <v>538</v>
      </c>
      <c r="C81" s="34" t="s">
        <v>543</v>
      </c>
      <c r="D81" s="34" t="s">
        <v>541</v>
      </c>
      <c r="E81" s="34" t="s">
        <v>540</v>
      </c>
      <c r="F81" s="8" t="s">
        <v>24</v>
      </c>
      <c r="G81" s="8" t="s">
        <v>427</v>
      </c>
      <c r="H81" s="9" t="s">
        <v>428</v>
      </c>
      <c r="I81" s="9" t="s">
        <v>568</v>
      </c>
      <c r="J81" s="9" t="s">
        <v>429</v>
      </c>
      <c r="K81" s="10">
        <v>44941</v>
      </c>
      <c r="L81" s="10">
        <v>45291</v>
      </c>
      <c r="M81" s="9" t="s">
        <v>430</v>
      </c>
      <c r="N81" s="9" t="s">
        <v>430</v>
      </c>
      <c r="O81" s="9" t="s">
        <v>30</v>
      </c>
      <c r="P81" s="9" t="s">
        <v>431</v>
      </c>
      <c r="Q81" s="9" t="s">
        <v>45</v>
      </c>
      <c r="R81" s="47">
        <v>1</v>
      </c>
      <c r="S81" s="9" t="s">
        <v>432</v>
      </c>
      <c r="T81" s="9" t="s">
        <v>433</v>
      </c>
      <c r="U81" s="9" t="s">
        <v>434</v>
      </c>
      <c r="V81" s="8" t="s">
        <v>36</v>
      </c>
      <c r="W81" s="28">
        <v>77000000</v>
      </c>
      <c r="X81" s="9" t="s">
        <v>435</v>
      </c>
      <c r="Y81" s="30" t="s">
        <v>664</v>
      </c>
      <c r="Z81" s="59">
        <v>1</v>
      </c>
      <c r="AA81" s="93">
        <v>77000000</v>
      </c>
      <c r="AB81" s="34" t="s">
        <v>665</v>
      </c>
      <c r="AC81" s="34" t="s">
        <v>666</v>
      </c>
    </row>
    <row r="82" spans="1:29" s="6" customFormat="1" ht="114.75" hidden="1" x14ac:dyDescent="0.25">
      <c r="A82" s="34">
        <v>78</v>
      </c>
      <c r="B82" s="32" t="s">
        <v>538</v>
      </c>
      <c r="C82" s="34" t="s">
        <v>543</v>
      </c>
      <c r="D82" s="34" t="s">
        <v>541</v>
      </c>
      <c r="E82" s="34" t="s">
        <v>540</v>
      </c>
      <c r="F82" s="37" t="s">
        <v>24</v>
      </c>
      <c r="G82" s="37" t="s">
        <v>427</v>
      </c>
      <c r="H82" s="34" t="s">
        <v>428</v>
      </c>
      <c r="I82" s="34" t="s">
        <v>575</v>
      </c>
      <c r="J82" s="34" t="s">
        <v>557</v>
      </c>
      <c r="K82" s="33">
        <v>44928</v>
      </c>
      <c r="L82" s="33">
        <v>45291</v>
      </c>
      <c r="M82" s="34" t="s">
        <v>436</v>
      </c>
      <c r="N82" s="34" t="s">
        <v>436</v>
      </c>
      <c r="O82" s="34" t="s">
        <v>43</v>
      </c>
      <c r="P82" s="34" t="s">
        <v>437</v>
      </c>
      <c r="Q82" s="34" t="s">
        <v>45</v>
      </c>
      <c r="R82" s="59">
        <v>1</v>
      </c>
      <c r="S82" s="34" t="s">
        <v>432</v>
      </c>
      <c r="T82" s="34" t="s">
        <v>438</v>
      </c>
      <c r="U82" s="34" t="s">
        <v>61</v>
      </c>
      <c r="V82" s="34" t="s">
        <v>71</v>
      </c>
      <c r="W82" s="77" t="s">
        <v>37</v>
      </c>
      <c r="X82" s="34" t="s">
        <v>439</v>
      </c>
      <c r="Y82" s="30" t="s">
        <v>667</v>
      </c>
      <c r="Z82" s="59">
        <v>1</v>
      </c>
      <c r="AA82" s="93" t="s">
        <v>39</v>
      </c>
      <c r="AB82" s="98" t="s">
        <v>668</v>
      </c>
      <c r="AC82" s="34" t="s">
        <v>666</v>
      </c>
    </row>
    <row r="83" spans="1:29" s="6" customFormat="1" ht="89.25" hidden="1" x14ac:dyDescent="0.25">
      <c r="A83" s="9">
        <f t="shared" ref="A83:A105" si="3">A82+1</f>
        <v>79</v>
      </c>
      <c r="B83" s="32" t="s">
        <v>538</v>
      </c>
      <c r="C83" s="34" t="s">
        <v>543</v>
      </c>
      <c r="D83" s="34" t="s">
        <v>541</v>
      </c>
      <c r="E83" s="34" t="s">
        <v>540</v>
      </c>
      <c r="F83" s="7" t="s">
        <v>85</v>
      </c>
      <c r="G83" s="8" t="s">
        <v>77</v>
      </c>
      <c r="H83" s="9" t="s">
        <v>428</v>
      </c>
      <c r="I83" s="9" t="s">
        <v>570</v>
      </c>
      <c r="J83" s="9" t="s">
        <v>576</v>
      </c>
      <c r="K83" s="10">
        <v>44986</v>
      </c>
      <c r="L83" s="10">
        <v>45291</v>
      </c>
      <c r="M83" s="9" t="s">
        <v>440</v>
      </c>
      <c r="N83" s="9" t="s">
        <v>440</v>
      </c>
      <c r="O83" s="15" t="s">
        <v>129</v>
      </c>
      <c r="P83" s="9" t="s">
        <v>577</v>
      </c>
      <c r="Q83" s="9" t="s">
        <v>32</v>
      </c>
      <c r="R83" s="57" t="s">
        <v>578</v>
      </c>
      <c r="S83" s="9" t="s">
        <v>121</v>
      </c>
      <c r="T83" s="9" t="s">
        <v>579</v>
      </c>
      <c r="U83" s="9" t="s">
        <v>47</v>
      </c>
      <c r="V83" s="8" t="s">
        <v>39</v>
      </c>
      <c r="W83" s="11" t="s">
        <v>37</v>
      </c>
      <c r="X83" s="9" t="s">
        <v>441</v>
      </c>
      <c r="Y83" s="30" t="s">
        <v>595</v>
      </c>
      <c r="Z83" s="61">
        <v>1</v>
      </c>
      <c r="AA83" s="93" t="s">
        <v>39</v>
      </c>
      <c r="AB83" s="34" t="s">
        <v>597</v>
      </c>
      <c r="AC83" s="34" t="s">
        <v>598</v>
      </c>
    </row>
    <row r="84" spans="1:29" s="6" customFormat="1" ht="123" hidden="1" customHeight="1" x14ac:dyDescent="0.25">
      <c r="A84" s="9">
        <f t="shared" si="3"/>
        <v>80</v>
      </c>
      <c r="B84" s="32" t="s">
        <v>538</v>
      </c>
      <c r="C84" s="34" t="s">
        <v>543</v>
      </c>
      <c r="D84" s="34" t="s">
        <v>541</v>
      </c>
      <c r="E84" s="34" t="s">
        <v>540</v>
      </c>
      <c r="F84" s="7" t="s">
        <v>85</v>
      </c>
      <c r="G84" s="8" t="s">
        <v>77</v>
      </c>
      <c r="H84" s="9" t="s">
        <v>428</v>
      </c>
      <c r="I84" s="9" t="s">
        <v>570</v>
      </c>
      <c r="J84" s="9" t="s">
        <v>580</v>
      </c>
      <c r="K84" s="10" t="s">
        <v>584</v>
      </c>
      <c r="L84" s="10">
        <v>45291</v>
      </c>
      <c r="M84" s="9" t="s">
        <v>442</v>
      </c>
      <c r="N84" s="9" t="s">
        <v>442</v>
      </c>
      <c r="O84" s="15" t="s">
        <v>129</v>
      </c>
      <c r="P84" s="9" t="s">
        <v>581</v>
      </c>
      <c r="Q84" s="9" t="s">
        <v>32</v>
      </c>
      <c r="R84" s="57">
        <v>12</v>
      </c>
      <c r="S84" s="9" t="s">
        <v>33</v>
      </c>
      <c r="T84" s="9" t="s">
        <v>582</v>
      </c>
      <c r="U84" s="9" t="s">
        <v>583</v>
      </c>
      <c r="V84" s="8" t="s">
        <v>39</v>
      </c>
      <c r="W84" s="11" t="s">
        <v>37</v>
      </c>
      <c r="X84" s="9" t="s">
        <v>443</v>
      </c>
      <c r="Y84" s="30" t="s">
        <v>596</v>
      </c>
      <c r="Z84" s="61">
        <v>1</v>
      </c>
      <c r="AA84" s="93" t="s">
        <v>39</v>
      </c>
      <c r="AB84" s="34" t="s">
        <v>599</v>
      </c>
      <c r="AC84" s="34" t="s">
        <v>598</v>
      </c>
    </row>
    <row r="85" spans="1:29" s="6" customFormat="1" ht="133.5" hidden="1" customHeight="1" x14ac:dyDescent="0.25">
      <c r="A85" s="9">
        <v>81</v>
      </c>
      <c r="B85" s="32" t="s">
        <v>538</v>
      </c>
      <c r="C85" s="34" t="s">
        <v>543</v>
      </c>
      <c r="D85" s="34" t="s">
        <v>541</v>
      </c>
      <c r="E85" s="34" t="s">
        <v>540</v>
      </c>
      <c r="F85" s="7" t="s">
        <v>85</v>
      </c>
      <c r="G85" s="8" t="s">
        <v>77</v>
      </c>
      <c r="H85" s="9" t="s">
        <v>428</v>
      </c>
      <c r="I85" s="9" t="s">
        <v>570</v>
      </c>
      <c r="J85" s="9" t="s">
        <v>588</v>
      </c>
      <c r="K85" s="10">
        <v>44986</v>
      </c>
      <c r="L85" s="10">
        <v>45291</v>
      </c>
      <c r="M85" s="9" t="s">
        <v>442</v>
      </c>
      <c r="N85" s="9" t="s">
        <v>585</v>
      </c>
      <c r="O85" s="15" t="s">
        <v>129</v>
      </c>
      <c r="P85" s="9" t="s">
        <v>586</v>
      </c>
      <c r="Q85" s="9" t="s">
        <v>32</v>
      </c>
      <c r="R85" s="57">
        <v>4</v>
      </c>
      <c r="S85" s="9" t="s">
        <v>33</v>
      </c>
      <c r="T85" s="9" t="s">
        <v>587</v>
      </c>
      <c r="U85" s="9" t="s">
        <v>47</v>
      </c>
      <c r="V85" s="8" t="s">
        <v>39</v>
      </c>
      <c r="W85" s="11" t="s">
        <v>37</v>
      </c>
      <c r="X85" s="9" t="s">
        <v>443</v>
      </c>
      <c r="Y85" s="30" t="s">
        <v>603</v>
      </c>
      <c r="Z85" s="61">
        <v>1</v>
      </c>
      <c r="AA85" s="93" t="s">
        <v>39</v>
      </c>
      <c r="AB85" s="94" t="s">
        <v>600</v>
      </c>
      <c r="AC85" s="34" t="s">
        <v>598</v>
      </c>
    </row>
    <row r="86" spans="1:29" s="6" customFormat="1" ht="89.25" hidden="1" x14ac:dyDescent="0.25">
      <c r="A86" s="9">
        <v>82</v>
      </c>
      <c r="B86" s="32" t="s">
        <v>538</v>
      </c>
      <c r="C86" s="34" t="s">
        <v>543</v>
      </c>
      <c r="D86" s="34" t="s">
        <v>541</v>
      </c>
      <c r="E86" s="34" t="s">
        <v>540</v>
      </c>
      <c r="F86" s="7" t="s">
        <v>85</v>
      </c>
      <c r="G86" s="8" t="s">
        <v>77</v>
      </c>
      <c r="H86" s="9" t="s">
        <v>428</v>
      </c>
      <c r="I86" s="9" t="s">
        <v>570</v>
      </c>
      <c r="J86" s="9" t="s">
        <v>444</v>
      </c>
      <c r="K86" s="10">
        <v>44986</v>
      </c>
      <c r="L86" s="10">
        <v>45291</v>
      </c>
      <c r="M86" s="9" t="s">
        <v>445</v>
      </c>
      <c r="N86" s="9" t="s">
        <v>446</v>
      </c>
      <c r="O86" s="9" t="s">
        <v>30</v>
      </c>
      <c r="P86" s="9" t="s">
        <v>447</v>
      </c>
      <c r="Q86" s="9" t="s">
        <v>32</v>
      </c>
      <c r="R86" s="57">
        <v>1</v>
      </c>
      <c r="S86" s="9" t="s">
        <v>33</v>
      </c>
      <c r="T86" s="9" t="s">
        <v>448</v>
      </c>
      <c r="U86" s="9" t="s">
        <v>61</v>
      </c>
      <c r="V86" s="8" t="s">
        <v>39</v>
      </c>
      <c r="W86" s="11" t="s">
        <v>37</v>
      </c>
      <c r="X86" s="9" t="s">
        <v>123</v>
      </c>
      <c r="Y86" s="30" t="s">
        <v>601</v>
      </c>
      <c r="Z86" s="61">
        <v>1</v>
      </c>
      <c r="AA86" s="93" t="s">
        <v>39</v>
      </c>
      <c r="AB86" s="34" t="s">
        <v>602</v>
      </c>
      <c r="AC86" s="34" t="s">
        <v>598</v>
      </c>
    </row>
    <row r="87" spans="1:29" s="6" customFormat="1" ht="89.25" hidden="1" x14ac:dyDescent="0.25">
      <c r="A87" s="9">
        <f t="shared" si="3"/>
        <v>83</v>
      </c>
      <c r="B87" s="32" t="s">
        <v>538</v>
      </c>
      <c r="C87" s="34" t="s">
        <v>543</v>
      </c>
      <c r="D87" s="34" t="s">
        <v>541</v>
      </c>
      <c r="E87" s="34" t="s">
        <v>540</v>
      </c>
      <c r="F87" s="7" t="s">
        <v>85</v>
      </c>
      <c r="G87" s="8" t="s">
        <v>77</v>
      </c>
      <c r="H87" s="9" t="s">
        <v>428</v>
      </c>
      <c r="I87" s="9" t="s">
        <v>574</v>
      </c>
      <c r="J87" s="9" t="s">
        <v>449</v>
      </c>
      <c r="K87" s="10">
        <v>44928</v>
      </c>
      <c r="L87" s="10">
        <v>45291</v>
      </c>
      <c r="M87" s="9" t="s">
        <v>450</v>
      </c>
      <c r="N87" s="9" t="s">
        <v>451</v>
      </c>
      <c r="O87" s="15" t="s">
        <v>129</v>
      </c>
      <c r="P87" s="9" t="s">
        <v>452</v>
      </c>
      <c r="Q87" s="9" t="s">
        <v>32</v>
      </c>
      <c r="R87" s="57">
        <v>4</v>
      </c>
      <c r="S87" s="9" t="s">
        <v>33</v>
      </c>
      <c r="T87" s="9" t="s">
        <v>453</v>
      </c>
      <c r="U87" s="9" t="s">
        <v>47</v>
      </c>
      <c r="V87" s="8" t="s">
        <v>250</v>
      </c>
      <c r="W87" s="11" t="s">
        <v>37</v>
      </c>
      <c r="X87" s="9" t="s">
        <v>84</v>
      </c>
      <c r="Y87" s="15" t="s">
        <v>635</v>
      </c>
      <c r="Z87" s="9">
        <v>1</v>
      </c>
      <c r="AA87" s="9" t="s">
        <v>630</v>
      </c>
      <c r="AB87" s="9" t="s">
        <v>636</v>
      </c>
      <c r="AC87" s="9" t="s">
        <v>637</v>
      </c>
    </row>
    <row r="88" spans="1:29" s="6" customFormat="1" ht="89.25" hidden="1" x14ac:dyDescent="0.25">
      <c r="A88" s="9">
        <f t="shared" si="3"/>
        <v>84</v>
      </c>
      <c r="B88" s="32" t="s">
        <v>538</v>
      </c>
      <c r="C88" s="34" t="s">
        <v>543</v>
      </c>
      <c r="D88" s="34" t="s">
        <v>541</v>
      </c>
      <c r="E88" s="34" t="s">
        <v>540</v>
      </c>
      <c r="F88" s="7" t="s">
        <v>85</v>
      </c>
      <c r="G88" s="7" t="s">
        <v>86</v>
      </c>
      <c r="H88" s="9" t="s">
        <v>428</v>
      </c>
      <c r="I88" s="9" t="s">
        <v>574</v>
      </c>
      <c r="J88" s="9" t="s">
        <v>454</v>
      </c>
      <c r="K88" s="10">
        <v>44928</v>
      </c>
      <c r="L88" s="10">
        <v>45291</v>
      </c>
      <c r="M88" s="9" t="s">
        <v>455</v>
      </c>
      <c r="N88" s="9" t="s">
        <v>451</v>
      </c>
      <c r="O88" s="15" t="s">
        <v>129</v>
      </c>
      <c r="P88" s="9" t="s">
        <v>456</v>
      </c>
      <c r="Q88" s="9" t="s">
        <v>32</v>
      </c>
      <c r="R88" s="57">
        <v>4</v>
      </c>
      <c r="S88" s="9" t="s">
        <v>33</v>
      </c>
      <c r="T88" s="9" t="s">
        <v>457</v>
      </c>
      <c r="U88" s="9" t="s">
        <v>47</v>
      </c>
      <c r="V88" s="8" t="s">
        <v>36</v>
      </c>
      <c r="W88" s="11">
        <v>48513000</v>
      </c>
      <c r="X88" s="9" t="s">
        <v>84</v>
      </c>
      <c r="Y88" s="15" t="s">
        <v>638</v>
      </c>
      <c r="Z88" s="9">
        <v>1</v>
      </c>
      <c r="AA88" s="95">
        <v>43915000</v>
      </c>
      <c r="AB88" s="9" t="s">
        <v>639</v>
      </c>
      <c r="AC88" s="9" t="s">
        <v>640</v>
      </c>
    </row>
    <row r="89" spans="1:29" s="6" customFormat="1" ht="114.75" hidden="1" x14ac:dyDescent="0.25">
      <c r="A89" s="9">
        <f t="shared" si="3"/>
        <v>85</v>
      </c>
      <c r="B89" s="32" t="s">
        <v>538</v>
      </c>
      <c r="C89" s="34" t="s">
        <v>543</v>
      </c>
      <c r="D89" s="34" t="s">
        <v>541</v>
      </c>
      <c r="E89" s="34" t="s">
        <v>540</v>
      </c>
      <c r="F89" s="7" t="s">
        <v>85</v>
      </c>
      <c r="G89" s="7" t="s">
        <v>86</v>
      </c>
      <c r="H89" s="9" t="s">
        <v>428</v>
      </c>
      <c r="I89" s="9" t="s">
        <v>574</v>
      </c>
      <c r="J89" s="9" t="s">
        <v>458</v>
      </c>
      <c r="K89" s="10">
        <v>44928</v>
      </c>
      <c r="L89" s="10">
        <v>45291</v>
      </c>
      <c r="M89" s="9" t="s">
        <v>459</v>
      </c>
      <c r="N89" s="9" t="s">
        <v>451</v>
      </c>
      <c r="O89" s="15" t="s">
        <v>129</v>
      </c>
      <c r="P89" s="9" t="s">
        <v>460</v>
      </c>
      <c r="Q89" s="9" t="s">
        <v>32</v>
      </c>
      <c r="R89" s="57">
        <v>4</v>
      </c>
      <c r="S89" s="9" t="s">
        <v>33</v>
      </c>
      <c r="T89" s="9" t="s">
        <v>461</v>
      </c>
      <c r="U89" s="9" t="s">
        <v>47</v>
      </c>
      <c r="V89" s="8" t="s">
        <v>250</v>
      </c>
      <c r="W89" s="11" t="s">
        <v>37</v>
      </c>
      <c r="X89" s="9" t="s">
        <v>250</v>
      </c>
      <c r="Y89" s="15" t="s">
        <v>641</v>
      </c>
      <c r="Z89" s="9">
        <v>1</v>
      </c>
      <c r="AA89" s="9">
        <v>0</v>
      </c>
      <c r="AB89" s="9" t="s">
        <v>639</v>
      </c>
      <c r="AC89" s="9" t="s">
        <v>640</v>
      </c>
    </row>
    <row r="90" spans="1:29" s="6" customFormat="1" ht="89.25" hidden="1" x14ac:dyDescent="0.25">
      <c r="A90" s="9">
        <f t="shared" si="3"/>
        <v>86</v>
      </c>
      <c r="B90" s="32" t="s">
        <v>538</v>
      </c>
      <c r="C90" s="34" t="s">
        <v>543</v>
      </c>
      <c r="D90" s="34" t="s">
        <v>541</v>
      </c>
      <c r="E90" s="34" t="s">
        <v>540</v>
      </c>
      <c r="F90" s="7" t="s">
        <v>85</v>
      </c>
      <c r="G90" s="7" t="s">
        <v>86</v>
      </c>
      <c r="H90" s="9" t="s">
        <v>428</v>
      </c>
      <c r="I90" s="9" t="s">
        <v>574</v>
      </c>
      <c r="J90" s="9" t="s">
        <v>462</v>
      </c>
      <c r="K90" s="10">
        <v>44928</v>
      </c>
      <c r="L90" s="10">
        <v>45291</v>
      </c>
      <c r="M90" s="9" t="s">
        <v>463</v>
      </c>
      <c r="N90" s="9" t="s">
        <v>451</v>
      </c>
      <c r="O90" s="15" t="s">
        <v>129</v>
      </c>
      <c r="P90" s="9" t="s">
        <v>464</v>
      </c>
      <c r="Q90" s="9" t="s">
        <v>32</v>
      </c>
      <c r="R90" s="57">
        <v>4</v>
      </c>
      <c r="S90" s="9" t="s">
        <v>33</v>
      </c>
      <c r="T90" s="9" t="s">
        <v>465</v>
      </c>
      <c r="U90" s="9" t="s">
        <v>47</v>
      </c>
      <c r="V90" s="8" t="s">
        <v>36</v>
      </c>
      <c r="W90" s="11">
        <v>46453000</v>
      </c>
      <c r="X90" s="9" t="s">
        <v>84</v>
      </c>
      <c r="Y90" s="15" t="s">
        <v>642</v>
      </c>
      <c r="Z90" s="9">
        <v>1</v>
      </c>
      <c r="AA90" s="96">
        <f>40420000</f>
        <v>40420000</v>
      </c>
      <c r="AB90" s="9" t="s">
        <v>639</v>
      </c>
      <c r="AC90" s="9" t="s">
        <v>640</v>
      </c>
    </row>
    <row r="91" spans="1:29" s="6" customFormat="1" ht="89.25" hidden="1" x14ac:dyDescent="0.25">
      <c r="A91" s="9">
        <f t="shared" si="3"/>
        <v>87</v>
      </c>
      <c r="B91" s="32" t="s">
        <v>538</v>
      </c>
      <c r="C91" s="34" t="s">
        <v>543</v>
      </c>
      <c r="D91" s="34" t="s">
        <v>541</v>
      </c>
      <c r="E91" s="34" t="s">
        <v>540</v>
      </c>
      <c r="F91" s="7" t="s">
        <v>85</v>
      </c>
      <c r="G91" s="7" t="s">
        <v>86</v>
      </c>
      <c r="H91" s="9" t="s">
        <v>428</v>
      </c>
      <c r="I91" s="9" t="s">
        <v>558</v>
      </c>
      <c r="J91" s="9" t="s">
        <v>466</v>
      </c>
      <c r="K91" s="10">
        <v>44928</v>
      </c>
      <c r="L91" s="10">
        <v>45291</v>
      </c>
      <c r="M91" s="9" t="s">
        <v>467</v>
      </c>
      <c r="N91" s="9" t="s">
        <v>468</v>
      </c>
      <c r="O91" s="9" t="s">
        <v>43</v>
      </c>
      <c r="P91" s="9" t="s">
        <v>469</v>
      </c>
      <c r="Q91" s="9" t="s">
        <v>45</v>
      </c>
      <c r="R91" s="47">
        <v>1</v>
      </c>
      <c r="S91" s="9" t="s">
        <v>33</v>
      </c>
      <c r="T91" s="9" t="s">
        <v>470</v>
      </c>
      <c r="U91" s="9" t="s">
        <v>61</v>
      </c>
      <c r="V91" s="8" t="s">
        <v>250</v>
      </c>
      <c r="W91" s="11" t="s">
        <v>37</v>
      </c>
      <c r="X91" s="9" t="s">
        <v>250</v>
      </c>
      <c r="Y91" s="15" t="s">
        <v>629</v>
      </c>
      <c r="Z91" s="88">
        <f>149/149</f>
        <v>1</v>
      </c>
      <c r="AA91" s="9" t="s">
        <v>630</v>
      </c>
      <c r="AB91" s="9" t="s">
        <v>631</v>
      </c>
      <c r="AC91" s="9" t="s">
        <v>632</v>
      </c>
    </row>
    <row r="92" spans="1:29" s="6" customFormat="1" ht="127.5" hidden="1" customHeight="1" x14ac:dyDescent="0.25">
      <c r="A92" s="9">
        <f t="shared" si="3"/>
        <v>88</v>
      </c>
      <c r="B92" s="32" t="s">
        <v>538</v>
      </c>
      <c r="C92" s="34" t="s">
        <v>543</v>
      </c>
      <c r="D92" s="34" t="s">
        <v>541</v>
      </c>
      <c r="E92" s="34" t="s">
        <v>540</v>
      </c>
      <c r="F92" s="7" t="s">
        <v>85</v>
      </c>
      <c r="G92" s="7" t="s">
        <v>86</v>
      </c>
      <c r="H92" s="9" t="s">
        <v>428</v>
      </c>
      <c r="I92" s="9" t="s">
        <v>558</v>
      </c>
      <c r="J92" s="9" t="s">
        <v>471</v>
      </c>
      <c r="K92" s="10">
        <v>44928</v>
      </c>
      <c r="L92" s="10">
        <v>45291</v>
      </c>
      <c r="M92" s="9" t="s">
        <v>472</v>
      </c>
      <c r="N92" s="9" t="s">
        <v>473</v>
      </c>
      <c r="O92" s="9" t="s">
        <v>43</v>
      </c>
      <c r="P92" s="9" t="s">
        <v>474</v>
      </c>
      <c r="Q92" s="9" t="s">
        <v>45</v>
      </c>
      <c r="R92" s="47">
        <v>1</v>
      </c>
      <c r="S92" s="9" t="s">
        <v>33</v>
      </c>
      <c r="T92" s="9" t="s">
        <v>475</v>
      </c>
      <c r="U92" s="9" t="s">
        <v>47</v>
      </c>
      <c r="V92" s="8" t="s">
        <v>250</v>
      </c>
      <c r="W92" s="11" t="s">
        <v>37</v>
      </c>
      <c r="X92" s="9" t="s">
        <v>250</v>
      </c>
      <c r="Y92" s="15" t="s">
        <v>633</v>
      </c>
      <c r="Z92" s="88">
        <f>3/3</f>
        <v>1</v>
      </c>
      <c r="AA92" s="9" t="s">
        <v>630</v>
      </c>
      <c r="AB92" s="9" t="s">
        <v>634</v>
      </c>
      <c r="AC92" s="9" t="s">
        <v>632</v>
      </c>
    </row>
    <row r="93" spans="1:29" s="6" customFormat="1" ht="153" hidden="1" customHeight="1" x14ac:dyDescent="0.25">
      <c r="A93" s="9">
        <f t="shared" si="3"/>
        <v>89</v>
      </c>
      <c r="B93" s="32" t="s">
        <v>538</v>
      </c>
      <c r="C93" s="34" t="s">
        <v>543</v>
      </c>
      <c r="D93" s="34" t="s">
        <v>541</v>
      </c>
      <c r="E93" s="34" t="s">
        <v>540</v>
      </c>
      <c r="F93" s="7" t="s">
        <v>85</v>
      </c>
      <c r="G93" s="7" t="s">
        <v>86</v>
      </c>
      <c r="H93" s="9" t="s">
        <v>428</v>
      </c>
      <c r="I93" s="9" t="s">
        <v>476</v>
      </c>
      <c r="J93" s="9" t="s">
        <v>477</v>
      </c>
      <c r="K93" s="10">
        <v>45017</v>
      </c>
      <c r="L93" s="10">
        <v>45260</v>
      </c>
      <c r="M93" s="9" t="s">
        <v>478</v>
      </c>
      <c r="N93" s="9" t="s">
        <v>479</v>
      </c>
      <c r="O93" s="15" t="s">
        <v>129</v>
      </c>
      <c r="P93" s="9" t="s">
        <v>480</v>
      </c>
      <c r="Q93" s="9" t="s">
        <v>32</v>
      </c>
      <c r="R93" s="57">
        <v>1</v>
      </c>
      <c r="S93" s="9" t="s">
        <v>33</v>
      </c>
      <c r="T93" s="9" t="s">
        <v>481</v>
      </c>
      <c r="U93" s="9" t="s">
        <v>35</v>
      </c>
      <c r="V93" s="9" t="s">
        <v>71</v>
      </c>
      <c r="W93" s="11" t="s">
        <v>37</v>
      </c>
      <c r="X93" s="9" t="s">
        <v>482</v>
      </c>
      <c r="Y93" s="15" t="s">
        <v>669</v>
      </c>
      <c r="Z93" s="8">
        <v>1</v>
      </c>
      <c r="AA93" s="8">
        <v>1</v>
      </c>
      <c r="AB93" s="8" t="s">
        <v>670</v>
      </c>
      <c r="AC93" s="125" t="s">
        <v>671</v>
      </c>
    </row>
    <row r="94" spans="1:29" s="6" customFormat="1" ht="180.95" hidden="1" customHeight="1" x14ac:dyDescent="0.25">
      <c r="A94" s="9">
        <f t="shared" si="3"/>
        <v>90</v>
      </c>
      <c r="B94" s="32" t="s">
        <v>538</v>
      </c>
      <c r="C94" s="34" t="s">
        <v>543</v>
      </c>
      <c r="D94" s="75" t="s">
        <v>541</v>
      </c>
      <c r="E94" s="34" t="s">
        <v>540</v>
      </c>
      <c r="F94" s="7" t="s">
        <v>85</v>
      </c>
      <c r="G94" s="7" t="s">
        <v>86</v>
      </c>
      <c r="H94" s="9" t="s">
        <v>428</v>
      </c>
      <c r="I94" s="9" t="s">
        <v>476</v>
      </c>
      <c r="J94" s="9" t="s">
        <v>483</v>
      </c>
      <c r="K94" s="10">
        <v>44958</v>
      </c>
      <c r="L94" s="10">
        <v>45260</v>
      </c>
      <c r="M94" s="9" t="s">
        <v>484</v>
      </c>
      <c r="N94" s="9" t="s">
        <v>485</v>
      </c>
      <c r="O94" s="15" t="s">
        <v>129</v>
      </c>
      <c r="P94" s="9" t="s">
        <v>486</v>
      </c>
      <c r="Q94" s="9" t="s">
        <v>45</v>
      </c>
      <c r="R94" s="47">
        <v>1</v>
      </c>
      <c r="S94" s="9" t="s">
        <v>33</v>
      </c>
      <c r="T94" s="9" t="s">
        <v>487</v>
      </c>
      <c r="U94" s="9" t="s">
        <v>35</v>
      </c>
      <c r="V94" s="9" t="s">
        <v>71</v>
      </c>
      <c r="W94" s="11" t="s">
        <v>37</v>
      </c>
      <c r="X94" s="9" t="s">
        <v>488</v>
      </c>
      <c r="Y94" s="15" t="s">
        <v>672</v>
      </c>
      <c r="Z94" s="97">
        <v>1</v>
      </c>
      <c r="AA94" s="8">
        <v>1</v>
      </c>
      <c r="AB94" s="8" t="s">
        <v>673</v>
      </c>
      <c r="AC94" s="125" t="s">
        <v>671</v>
      </c>
    </row>
    <row r="95" spans="1:29" s="6" customFormat="1" ht="89.25" hidden="1" x14ac:dyDescent="0.25">
      <c r="A95" s="9">
        <f t="shared" si="3"/>
        <v>91</v>
      </c>
      <c r="B95" s="32" t="s">
        <v>538</v>
      </c>
      <c r="C95" s="34" t="s">
        <v>543</v>
      </c>
      <c r="D95" s="37" t="s">
        <v>541</v>
      </c>
      <c r="E95" s="34" t="s">
        <v>540</v>
      </c>
      <c r="F95" s="7" t="s">
        <v>85</v>
      </c>
      <c r="G95" s="8" t="s">
        <v>77</v>
      </c>
      <c r="H95" s="9" t="s">
        <v>428</v>
      </c>
      <c r="I95" s="9" t="s">
        <v>560</v>
      </c>
      <c r="J95" s="9" t="s">
        <v>489</v>
      </c>
      <c r="K95" s="10">
        <v>44928</v>
      </c>
      <c r="L95" s="10">
        <v>45291</v>
      </c>
      <c r="M95" s="9" t="s">
        <v>490</v>
      </c>
      <c r="N95" s="9" t="s">
        <v>490</v>
      </c>
      <c r="O95" s="9" t="s">
        <v>43</v>
      </c>
      <c r="P95" s="9" t="s">
        <v>491</v>
      </c>
      <c r="Q95" s="9" t="s">
        <v>45</v>
      </c>
      <c r="R95" s="47">
        <v>1</v>
      </c>
      <c r="S95" s="9" t="s">
        <v>33</v>
      </c>
      <c r="T95" s="9" t="s">
        <v>492</v>
      </c>
      <c r="U95" s="9" t="s">
        <v>47</v>
      </c>
      <c r="V95" s="9" t="s">
        <v>71</v>
      </c>
      <c r="W95" s="11" t="s">
        <v>37</v>
      </c>
      <c r="X95" s="9" t="s">
        <v>84</v>
      </c>
      <c r="Y95" s="30" t="s">
        <v>659</v>
      </c>
      <c r="Z95" s="59">
        <v>1</v>
      </c>
      <c r="AA95" s="93" t="s">
        <v>39</v>
      </c>
      <c r="AB95" s="34" t="s">
        <v>660</v>
      </c>
      <c r="AC95" s="34" t="s">
        <v>661</v>
      </c>
    </row>
    <row r="96" spans="1:29" s="6" customFormat="1" ht="89.25" hidden="1" x14ac:dyDescent="0.25">
      <c r="A96" s="9">
        <f t="shared" si="3"/>
        <v>92</v>
      </c>
      <c r="B96" s="32" t="s">
        <v>538</v>
      </c>
      <c r="C96" s="34" t="s">
        <v>543</v>
      </c>
      <c r="D96" s="37" t="s">
        <v>541</v>
      </c>
      <c r="E96" s="34" t="s">
        <v>540</v>
      </c>
      <c r="F96" s="8" t="s">
        <v>24</v>
      </c>
      <c r="G96" s="8" t="s">
        <v>25</v>
      </c>
      <c r="H96" s="9" t="s">
        <v>428</v>
      </c>
      <c r="I96" s="9" t="s">
        <v>560</v>
      </c>
      <c r="J96" s="9" t="s">
        <v>493</v>
      </c>
      <c r="K96" s="10">
        <v>44928</v>
      </c>
      <c r="L96" s="10">
        <v>45291</v>
      </c>
      <c r="M96" s="9" t="s">
        <v>494</v>
      </c>
      <c r="N96" s="9" t="s">
        <v>495</v>
      </c>
      <c r="O96" s="9" t="s">
        <v>43</v>
      </c>
      <c r="P96" s="9" t="s">
        <v>496</v>
      </c>
      <c r="Q96" s="9" t="s">
        <v>45</v>
      </c>
      <c r="R96" s="47">
        <v>1</v>
      </c>
      <c r="S96" s="9" t="s">
        <v>33</v>
      </c>
      <c r="T96" s="9" t="s">
        <v>497</v>
      </c>
      <c r="U96" s="9" t="s">
        <v>47</v>
      </c>
      <c r="V96" s="9" t="s">
        <v>71</v>
      </c>
      <c r="W96" s="11" t="s">
        <v>37</v>
      </c>
      <c r="X96" s="9" t="s">
        <v>38</v>
      </c>
      <c r="Y96" s="30" t="s">
        <v>662</v>
      </c>
      <c r="Z96" s="59">
        <v>1</v>
      </c>
      <c r="AA96" s="93" t="s">
        <v>39</v>
      </c>
      <c r="AB96" s="98" t="s">
        <v>663</v>
      </c>
      <c r="AC96" s="34" t="s">
        <v>661</v>
      </c>
    </row>
    <row r="97" spans="1:29" s="6" customFormat="1" ht="191.25" hidden="1" x14ac:dyDescent="0.25">
      <c r="A97" s="9">
        <f t="shared" si="3"/>
        <v>93</v>
      </c>
      <c r="B97" s="38" t="s">
        <v>538</v>
      </c>
      <c r="C97" s="37" t="s">
        <v>545</v>
      </c>
      <c r="D97" s="32" t="s">
        <v>548</v>
      </c>
      <c r="E97" s="37" t="s">
        <v>550</v>
      </c>
      <c r="F97" s="8" t="s">
        <v>498</v>
      </c>
      <c r="G97" s="7" t="s">
        <v>86</v>
      </c>
      <c r="H97" s="9" t="s">
        <v>428</v>
      </c>
      <c r="I97" s="9" t="s">
        <v>567</v>
      </c>
      <c r="J97" s="9" t="s">
        <v>499</v>
      </c>
      <c r="K97" s="10">
        <v>44958</v>
      </c>
      <c r="L97" s="10">
        <v>45260</v>
      </c>
      <c r="M97" s="9" t="s">
        <v>500</v>
      </c>
      <c r="N97" s="9" t="s">
        <v>501</v>
      </c>
      <c r="O97" s="15" t="s">
        <v>129</v>
      </c>
      <c r="P97" s="9" t="s">
        <v>502</v>
      </c>
      <c r="Q97" s="9" t="s">
        <v>32</v>
      </c>
      <c r="R97" s="57">
        <v>1</v>
      </c>
      <c r="S97" s="9" t="s">
        <v>33</v>
      </c>
      <c r="T97" s="9" t="s">
        <v>503</v>
      </c>
      <c r="U97" s="9" t="s">
        <v>61</v>
      </c>
      <c r="V97" s="9" t="s">
        <v>36</v>
      </c>
      <c r="W97" s="11">
        <v>762560000</v>
      </c>
      <c r="X97" s="9" t="s">
        <v>504</v>
      </c>
      <c r="Y97" s="15" t="s">
        <v>674</v>
      </c>
      <c r="Z97" s="9">
        <v>1</v>
      </c>
      <c r="AA97" s="89">
        <f>277141382+27882095</f>
        <v>305023477</v>
      </c>
      <c r="AB97" s="9" t="s">
        <v>675</v>
      </c>
      <c r="AC97" s="9" t="s">
        <v>692</v>
      </c>
    </row>
    <row r="98" spans="1:29" s="6" customFormat="1" ht="138" hidden="1" customHeight="1" x14ac:dyDescent="0.25">
      <c r="A98" s="9">
        <f t="shared" si="3"/>
        <v>94</v>
      </c>
      <c r="B98" s="38" t="s">
        <v>538</v>
      </c>
      <c r="C98" s="37" t="s">
        <v>545</v>
      </c>
      <c r="D98" s="32" t="s">
        <v>548</v>
      </c>
      <c r="E98" s="37" t="s">
        <v>550</v>
      </c>
      <c r="F98" s="8" t="s">
        <v>498</v>
      </c>
      <c r="G98" s="7" t="s">
        <v>86</v>
      </c>
      <c r="H98" s="9" t="s">
        <v>428</v>
      </c>
      <c r="I98" s="9" t="s">
        <v>567</v>
      </c>
      <c r="J98" s="9" t="s">
        <v>505</v>
      </c>
      <c r="K98" s="10">
        <v>44958</v>
      </c>
      <c r="L98" s="10">
        <v>45260</v>
      </c>
      <c r="M98" s="9" t="s">
        <v>506</v>
      </c>
      <c r="N98" s="9" t="s">
        <v>507</v>
      </c>
      <c r="O98" s="9" t="s">
        <v>43</v>
      </c>
      <c r="P98" s="9" t="s">
        <v>508</v>
      </c>
      <c r="Q98" s="9" t="s">
        <v>32</v>
      </c>
      <c r="R98" s="57">
        <v>1</v>
      </c>
      <c r="S98" s="9" t="s">
        <v>33</v>
      </c>
      <c r="T98" s="9" t="s">
        <v>509</v>
      </c>
      <c r="U98" s="9" t="s">
        <v>61</v>
      </c>
      <c r="V98" s="8" t="s">
        <v>36</v>
      </c>
      <c r="W98" s="11">
        <v>253000000</v>
      </c>
      <c r="X98" s="9" t="s">
        <v>504</v>
      </c>
      <c r="Y98" s="15" t="s">
        <v>676</v>
      </c>
      <c r="Z98" s="9">
        <v>1</v>
      </c>
      <c r="AA98" s="89">
        <f>148643330+29652078+29652078+29652078+29652078</f>
        <v>267251642</v>
      </c>
      <c r="AB98" s="9" t="s">
        <v>677</v>
      </c>
      <c r="AC98" s="9" t="s">
        <v>692</v>
      </c>
    </row>
    <row r="99" spans="1:29" s="6" customFormat="1" ht="102" hidden="1" x14ac:dyDescent="0.25">
      <c r="A99" s="9">
        <f t="shared" si="3"/>
        <v>95</v>
      </c>
      <c r="B99" s="38" t="s">
        <v>538</v>
      </c>
      <c r="C99" s="37" t="s">
        <v>545</v>
      </c>
      <c r="D99" s="32" t="s">
        <v>548</v>
      </c>
      <c r="E99" s="37" t="s">
        <v>550</v>
      </c>
      <c r="F99" s="8" t="s">
        <v>498</v>
      </c>
      <c r="G99" s="8" t="s">
        <v>510</v>
      </c>
      <c r="H99" s="9" t="s">
        <v>428</v>
      </c>
      <c r="I99" s="9" t="s">
        <v>567</v>
      </c>
      <c r="J99" s="9" t="s">
        <v>505</v>
      </c>
      <c r="K99" s="10">
        <v>44958</v>
      </c>
      <c r="L99" s="10">
        <v>45291</v>
      </c>
      <c r="M99" s="9" t="s">
        <v>511</v>
      </c>
      <c r="N99" s="9" t="s">
        <v>512</v>
      </c>
      <c r="O99" s="15" t="s">
        <v>129</v>
      </c>
      <c r="P99" s="9" t="s">
        <v>513</v>
      </c>
      <c r="Q99" s="9" t="s">
        <v>32</v>
      </c>
      <c r="R99" s="57">
        <v>1</v>
      </c>
      <c r="S99" s="9" t="s">
        <v>33</v>
      </c>
      <c r="T99" s="9" t="s">
        <v>514</v>
      </c>
      <c r="U99" s="9" t="s">
        <v>35</v>
      </c>
      <c r="V99" s="9" t="s">
        <v>71</v>
      </c>
      <c r="W99" s="11" t="s">
        <v>37</v>
      </c>
      <c r="X99" s="9" t="s">
        <v>504</v>
      </c>
      <c r="Y99" s="15" t="s">
        <v>693</v>
      </c>
      <c r="Z99" s="88">
        <v>0.85</v>
      </c>
      <c r="AA99" s="89" t="s">
        <v>39</v>
      </c>
      <c r="AB99" s="9" t="s">
        <v>678</v>
      </c>
      <c r="AC99" s="9" t="s">
        <v>692</v>
      </c>
    </row>
    <row r="100" spans="1:29" s="6" customFormat="1" ht="114.75" hidden="1" x14ac:dyDescent="0.25">
      <c r="A100" s="9">
        <f t="shared" si="3"/>
        <v>96</v>
      </c>
      <c r="B100" s="38" t="s">
        <v>538</v>
      </c>
      <c r="C100" s="37" t="s">
        <v>545</v>
      </c>
      <c r="D100" s="32" t="s">
        <v>548</v>
      </c>
      <c r="E100" s="37" t="s">
        <v>550</v>
      </c>
      <c r="F100" s="8" t="s">
        <v>498</v>
      </c>
      <c r="G100" s="8" t="s">
        <v>510</v>
      </c>
      <c r="H100" s="9" t="s">
        <v>428</v>
      </c>
      <c r="I100" s="9" t="s">
        <v>567</v>
      </c>
      <c r="J100" s="9" t="s">
        <v>515</v>
      </c>
      <c r="K100" s="10">
        <v>44928</v>
      </c>
      <c r="L100" s="10">
        <v>45291</v>
      </c>
      <c r="M100" s="9" t="s">
        <v>516</v>
      </c>
      <c r="N100" s="9" t="s">
        <v>516</v>
      </c>
      <c r="O100" s="15" t="s">
        <v>129</v>
      </c>
      <c r="P100" s="9" t="s">
        <v>517</v>
      </c>
      <c r="Q100" s="9" t="s">
        <v>32</v>
      </c>
      <c r="R100" s="57">
        <v>4</v>
      </c>
      <c r="S100" s="9" t="s">
        <v>33</v>
      </c>
      <c r="T100" s="9" t="s">
        <v>518</v>
      </c>
      <c r="U100" s="9" t="s">
        <v>47</v>
      </c>
      <c r="V100" s="9" t="s">
        <v>71</v>
      </c>
      <c r="W100" s="11" t="s">
        <v>37</v>
      </c>
      <c r="X100" s="9" t="s">
        <v>504</v>
      </c>
      <c r="Y100" s="15" t="s">
        <v>679</v>
      </c>
      <c r="Z100" s="9">
        <v>1</v>
      </c>
      <c r="AA100" s="89" t="s">
        <v>39</v>
      </c>
      <c r="AB100" s="9" t="s">
        <v>680</v>
      </c>
      <c r="AC100" s="9" t="s">
        <v>692</v>
      </c>
    </row>
    <row r="101" spans="1:29" s="6" customFormat="1" ht="102" hidden="1" x14ac:dyDescent="0.25">
      <c r="A101" s="9">
        <f t="shared" si="3"/>
        <v>97</v>
      </c>
      <c r="B101" s="38" t="s">
        <v>538</v>
      </c>
      <c r="C101" s="37" t="s">
        <v>545</v>
      </c>
      <c r="D101" s="32" t="s">
        <v>548</v>
      </c>
      <c r="E101" s="37" t="s">
        <v>550</v>
      </c>
      <c r="F101" s="8" t="s">
        <v>498</v>
      </c>
      <c r="G101" s="8" t="s">
        <v>510</v>
      </c>
      <c r="H101" s="9" t="s">
        <v>428</v>
      </c>
      <c r="I101" s="9" t="s">
        <v>567</v>
      </c>
      <c r="J101" s="9" t="s">
        <v>519</v>
      </c>
      <c r="K101" s="10">
        <v>44958</v>
      </c>
      <c r="L101" s="10">
        <v>45291</v>
      </c>
      <c r="M101" s="9" t="s">
        <v>520</v>
      </c>
      <c r="N101" s="9" t="s">
        <v>521</v>
      </c>
      <c r="O101" s="15" t="s">
        <v>129</v>
      </c>
      <c r="P101" s="9" t="s">
        <v>522</v>
      </c>
      <c r="Q101" s="9" t="s">
        <v>32</v>
      </c>
      <c r="R101" s="57">
        <v>1</v>
      </c>
      <c r="S101" s="9" t="s">
        <v>33</v>
      </c>
      <c r="T101" s="9" t="s">
        <v>523</v>
      </c>
      <c r="U101" s="9" t="s">
        <v>47</v>
      </c>
      <c r="V101" s="9" t="s">
        <v>71</v>
      </c>
      <c r="W101" s="11" t="s">
        <v>37</v>
      </c>
      <c r="X101" s="9" t="s">
        <v>504</v>
      </c>
      <c r="Y101" s="15" t="s">
        <v>681</v>
      </c>
      <c r="Z101" s="9">
        <v>1</v>
      </c>
      <c r="AA101" s="89" t="s">
        <v>39</v>
      </c>
      <c r="AB101" s="9" t="s">
        <v>682</v>
      </c>
      <c r="AC101" s="9" t="s">
        <v>692</v>
      </c>
    </row>
    <row r="102" spans="1:29" s="6" customFormat="1" ht="204" hidden="1" x14ac:dyDescent="0.25">
      <c r="A102" s="9">
        <f t="shared" si="3"/>
        <v>98</v>
      </c>
      <c r="B102" s="38" t="s">
        <v>538</v>
      </c>
      <c r="C102" s="37" t="s">
        <v>545</v>
      </c>
      <c r="D102" s="32" t="s">
        <v>548</v>
      </c>
      <c r="E102" s="37" t="s">
        <v>550</v>
      </c>
      <c r="F102" s="8" t="s">
        <v>498</v>
      </c>
      <c r="G102" s="8" t="s">
        <v>510</v>
      </c>
      <c r="H102" s="9" t="s">
        <v>428</v>
      </c>
      <c r="I102" s="9" t="s">
        <v>567</v>
      </c>
      <c r="J102" s="9" t="s">
        <v>524</v>
      </c>
      <c r="K102" s="10">
        <v>44977</v>
      </c>
      <c r="L102" s="10">
        <v>45291</v>
      </c>
      <c r="M102" s="9" t="s">
        <v>525</v>
      </c>
      <c r="N102" s="9" t="s">
        <v>526</v>
      </c>
      <c r="O102" s="15" t="s">
        <v>129</v>
      </c>
      <c r="P102" s="9" t="s">
        <v>527</v>
      </c>
      <c r="Q102" s="9" t="s">
        <v>32</v>
      </c>
      <c r="R102" s="57">
        <v>1</v>
      </c>
      <c r="S102" s="9" t="s">
        <v>33</v>
      </c>
      <c r="T102" s="9" t="s">
        <v>528</v>
      </c>
      <c r="U102" s="9" t="s">
        <v>47</v>
      </c>
      <c r="V102" s="9" t="s">
        <v>71</v>
      </c>
      <c r="W102" s="11" t="s">
        <v>37</v>
      </c>
      <c r="X102" s="9" t="s">
        <v>504</v>
      </c>
      <c r="Y102" s="15" t="s">
        <v>683</v>
      </c>
      <c r="Z102" s="9">
        <v>1</v>
      </c>
      <c r="AA102" s="89" t="s">
        <v>39</v>
      </c>
      <c r="AB102" s="9" t="s">
        <v>684</v>
      </c>
      <c r="AC102" s="9" t="s">
        <v>692</v>
      </c>
    </row>
    <row r="103" spans="1:29" s="6" customFormat="1" ht="102" hidden="1" x14ac:dyDescent="0.25">
      <c r="A103" s="9">
        <f t="shared" si="3"/>
        <v>99</v>
      </c>
      <c r="B103" s="38" t="s">
        <v>538</v>
      </c>
      <c r="C103" s="37" t="s">
        <v>545</v>
      </c>
      <c r="D103" s="32" t="s">
        <v>548</v>
      </c>
      <c r="E103" s="37" t="s">
        <v>550</v>
      </c>
      <c r="F103" s="8" t="s">
        <v>498</v>
      </c>
      <c r="G103" s="8" t="s">
        <v>510</v>
      </c>
      <c r="H103" s="9" t="s">
        <v>428</v>
      </c>
      <c r="I103" s="9" t="s">
        <v>567</v>
      </c>
      <c r="J103" s="9" t="s">
        <v>524</v>
      </c>
      <c r="K103" s="10">
        <v>44977</v>
      </c>
      <c r="L103" s="10">
        <v>45291</v>
      </c>
      <c r="M103" s="9" t="s">
        <v>529</v>
      </c>
      <c r="N103" s="9" t="s">
        <v>529</v>
      </c>
      <c r="O103" s="9" t="s">
        <v>43</v>
      </c>
      <c r="P103" s="9" t="s">
        <v>530</v>
      </c>
      <c r="Q103" s="9" t="s">
        <v>32</v>
      </c>
      <c r="R103" s="57">
        <v>1</v>
      </c>
      <c r="S103" s="9" t="s">
        <v>33</v>
      </c>
      <c r="T103" s="9" t="s">
        <v>528</v>
      </c>
      <c r="U103" s="9" t="s">
        <v>47</v>
      </c>
      <c r="V103" s="9" t="s">
        <v>71</v>
      </c>
      <c r="W103" s="11" t="s">
        <v>37</v>
      </c>
      <c r="X103" s="9" t="s">
        <v>504</v>
      </c>
      <c r="Y103" s="15" t="s">
        <v>685</v>
      </c>
      <c r="Z103" s="9">
        <v>1</v>
      </c>
      <c r="AA103" s="89" t="s">
        <v>39</v>
      </c>
      <c r="AB103" s="9" t="s">
        <v>686</v>
      </c>
      <c r="AC103" s="9" t="s">
        <v>692</v>
      </c>
    </row>
    <row r="104" spans="1:29" s="6" customFormat="1" ht="409.5" hidden="1" x14ac:dyDescent="0.25">
      <c r="A104" s="9">
        <f t="shared" si="3"/>
        <v>100</v>
      </c>
      <c r="B104" s="38" t="s">
        <v>538</v>
      </c>
      <c r="C104" s="37" t="s">
        <v>545</v>
      </c>
      <c r="D104" s="32" t="s">
        <v>548</v>
      </c>
      <c r="E104" s="37" t="s">
        <v>550</v>
      </c>
      <c r="F104" s="8" t="s">
        <v>498</v>
      </c>
      <c r="G104" s="8" t="s">
        <v>510</v>
      </c>
      <c r="H104" s="9" t="s">
        <v>428</v>
      </c>
      <c r="I104" s="9" t="s">
        <v>567</v>
      </c>
      <c r="J104" s="9" t="s">
        <v>524</v>
      </c>
      <c r="K104" s="10">
        <v>44958</v>
      </c>
      <c r="L104" s="10">
        <v>45291</v>
      </c>
      <c r="M104" s="9" t="s">
        <v>531</v>
      </c>
      <c r="N104" s="9" t="s">
        <v>532</v>
      </c>
      <c r="O104" s="9" t="s">
        <v>30</v>
      </c>
      <c r="P104" s="9" t="s">
        <v>533</v>
      </c>
      <c r="Q104" s="9" t="s">
        <v>32</v>
      </c>
      <c r="R104" s="57">
        <v>1</v>
      </c>
      <c r="S104" s="9" t="s">
        <v>33</v>
      </c>
      <c r="T104" s="9" t="s">
        <v>528</v>
      </c>
      <c r="U104" s="9" t="s">
        <v>47</v>
      </c>
      <c r="V104" s="9" t="s">
        <v>71</v>
      </c>
      <c r="W104" s="11" t="s">
        <v>37</v>
      </c>
      <c r="X104" s="9" t="s">
        <v>504</v>
      </c>
      <c r="Y104" s="15" t="s">
        <v>687</v>
      </c>
      <c r="Z104" s="9" t="s">
        <v>688</v>
      </c>
      <c r="AA104" s="89" t="s">
        <v>39</v>
      </c>
      <c r="AB104" s="9" t="s">
        <v>689</v>
      </c>
      <c r="AC104" s="9" t="s">
        <v>692</v>
      </c>
    </row>
    <row r="105" spans="1:29" s="6" customFormat="1" ht="134.25" hidden="1" customHeight="1" x14ac:dyDescent="0.25">
      <c r="A105" s="9">
        <f t="shared" si="3"/>
        <v>101</v>
      </c>
      <c r="B105" s="38" t="s">
        <v>538</v>
      </c>
      <c r="C105" s="37" t="s">
        <v>545</v>
      </c>
      <c r="D105" s="32" t="s">
        <v>548</v>
      </c>
      <c r="E105" s="37" t="s">
        <v>550</v>
      </c>
      <c r="F105" s="8" t="s">
        <v>498</v>
      </c>
      <c r="G105" s="7" t="s">
        <v>86</v>
      </c>
      <c r="H105" s="9" t="s">
        <v>428</v>
      </c>
      <c r="I105" s="9" t="s">
        <v>567</v>
      </c>
      <c r="J105" s="9" t="s">
        <v>556</v>
      </c>
      <c r="K105" s="10">
        <v>44928</v>
      </c>
      <c r="L105" s="10">
        <v>45291</v>
      </c>
      <c r="M105" s="9" t="s">
        <v>534</v>
      </c>
      <c r="N105" s="9" t="s">
        <v>535</v>
      </c>
      <c r="O105" s="9" t="s">
        <v>30</v>
      </c>
      <c r="P105" s="9" t="s">
        <v>536</v>
      </c>
      <c r="Q105" s="9" t="s">
        <v>32</v>
      </c>
      <c r="R105" s="57">
        <v>1</v>
      </c>
      <c r="S105" s="9" t="s">
        <v>33</v>
      </c>
      <c r="T105" s="9" t="s">
        <v>537</v>
      </c>
      <c r="U105" s="9" t="s">
        <v>61</v>
      </c>
      <c r="V105" s="9" t="s">
        <v>71</v>
      </c>
      <c r="W105" s="11" t="s">
        <v>37</v>
      </c>
      <c r="X105" s="9" t="s">
        <v>504</v>
      </c>
      <c r="Y105" s="15" t="s">
        <v>690</v>
      </c>
      <c r="Z105" s="9">
        <v>1</v>
      </c>
      <c r="AA105" s="89" t="s">
        <v>39</v>
      </c>
      <c r="AB105" s="9" t="s">
        <v>691</v>
      </c>
      <c r="AC105" s="9" t="s">
        <v>692</v>
      </c>
    </row>
    <row r="106" spans="1:29" s="6" customFormat="1" x14ac:dyDescent="0.25">
      <c r="B106" s="36"/>
      <c r="C106" s="36"/>
      <c r="D106" s="36"/>
      <c r="E106" s="36"/>
      <c r="R106" s="65"/>
      <c r="S106" s="44"/>
      <c r="T106" s="65"/>
      <c r="Y106" s="36"/>
      <c r="Z106" s="90"/>
      <c r="AA106" s="91"/>
      <c r="AB106" s="90"/>
    </row>
    <row r="107" spans="1:29" s="6" customFormat="1" x14ac:dyDescent="0.25">
      <c r="B107" s="36"/>
      <c r="C107" s="36"/>
      <c r="D107" s="36"/>
      <c r="E107" s="36"/>
      <c r="R107" s="65"/>
      <c r="S107" s="44"/>
      <c r="T107" s="65"/>
      <c r="Z107" s="44"/>
      <c r="AA107" s="86"/>
      <c r="AB107" s="84"/>
    </row>
    <row r="108" spans="1:29" s="6" customFormat="1" x14ac:dyDescent="0.25">
      <c r="B108" s="36"/>
      <c r="C108" s="36"/>
      <c r="D108" s="36"/>
      <c r="E108" s="36"/>
      <c r="R108" s="65"/>
      <c r="S108" s="44"/>
      <c r="T108" s="65"/>
      <c r="Z108" s="44"/>
      <c r="AA108" s="86"/>
      <c r="AB108" s="84"/>
    </row>
    <row r="109" spans="1:29" s="6" customFormat="1" x14ac:dyDescent="0.25">
      <c r="B109" s="36"/>
      <c r="C109" s="36"/>
      <c r="D109" s="36"/>
      <c r="E109" s="36"/>
      <c r="R109" s="65"/>
      <c r="S109" s="44"/>
      <c r="T109" s="65"/>
      <c r="Z109" s="44"/>
      <c r="AA109" s="86"/>
      <c r="AB109" s="84"/>
    </row>
    <row r="110" spans="1:29" s="6" customFormat="1" x14ac:dyDescent="0.25">
      <c r="B110" s="36"/>
      <c r="C110" s="36"/>
      <c r="D110" s="36"/>
      <c r="E110" s="36"/>
      <c r="R110" s="65"/>
      <c r="S110" s="44"/>
      <c r="T110" s="65"/>
      <c r="Z110" s="44"/>
      <c r="AA110" s="86"/>
      <c r="AB110" s="84"/>
    </row>
    <row r="111" spans="1:29" s="6" customFormat="1" x14ac:dyDescent="0.25">
      <c r="B111" s="36"/>
      <c r="C111" s="36"/>
      <c r="D111" s="36"/>
      <c r="E111" s="36"/>
      <c r="R111" s="65"/>
      <c r="S111" s="44"/>
      <c r="T111" s="65"/>
      <c r="Z111" s="44"/>
      <c r="AA111" s="86"/>
      <c r="AB111" s="84"/>
    </row>
    <row r="112" spans="1:29" s="6" customFormat="1" x14ac:dyDescent="0.25">
      <c r="B112" s="36"/>
      <c r="C112" s="36"/>
      <c r="D112" s="36"/>
      <c r="E112" s="36"/>
      <c r="R112" s="65"/>
      <c r="S112" s="44"/>
      <c r="T112" s="65"/>
      <c r="Z112" s="44"/>
      <c r="AA112" s="86"/>
      <c r="AB112" s="84"/>
    </row>
    <row r="113" spans="2:28" s="6" customFormat="1" x14ac:dyDescent="0.25">
      <c r="B113" s="36"/>
      <c r="C113" s="36"/>
      <c r="D113" s="36"/>
      <c r="E113" s="36"/>
      <c r="R113" s="65"/>
      <c r="S113" s="44"/>
      <c r="T113" s="65"/>
      <c r="Z113" s="44"/>
      <c r="AA113" s="86"/>
      <c r="AB113" s="84"/>
    </row>
    <row r="114" spans="2:28" s="6" customFormat="1" x14ac:dyDescent="0.25">
      <c r="B114" s="36"/>
      <c r="C114" s="36"/>
      <c r="D114" s="36"/>
      <c r="E114" s="36"/>
      <c r="R114" s="65"/>
      <c r="S114" s="44"/>
      <c r="T114" s="65"/>
      <c r="Z114" s="44"/>
      <c r="AA114" s="86"/>
      <c r="AB114" s="84"/>
    </row>
    <row r="115" spans="2:28" s="6" customFormat="1" x14ac:dyDescent="0.25">
      <c r="B115" s="36"/>
      <c r="C115" s="36"/>
      <c r="D115" s="36"/>
      <c r="E115" s="36"/>
      <c r="R115" s="65"/>
      <c r="S115" s="44"/>
      <c r="T115" s="65"/>
      <c r="Z115" s="44"/>
      <c r="AA115" s="86"/>
      <c r="AB115" s="84"/>
    </row>
    <row r="116" spans="2:28" s="6" customFormat="1" x14ac:dyDescent="0.25">
      <c r="B116" s="36"/>
      <c r="C116" s="36"/>
      <c r="D116" s="36"/>
      <c r="E116" s="36"/>
      <c r="R116" s="65"/>
      <c r="S116" s="44"/>
      <c r="T116" s="65"/>
      <c r="Z116" s="44"/>
      <c r="AA116" s="86"/>
      <c r="AB116" s="84"/>
    </row>
    <row r="117" spans="2:28" s="6" customFormat="1" x14ac:dyDescent="0.25">
      <c r="B117" s="36"/>
      <c r="C117" s="36"/>
      <c r="D117" s="36"/>
      <c r="E117" s="36"/>
      <c r="R117" s="65"/>
      <c r="S117" s="44"/>
      <c r="T117" s="65"/>
      <c r="Z117" s="44"/>
      <c r="AA117" s="86"/>
      <c r="AB117" s="84"/>
    </row>
    <row r="118" spans="2:28" s="6" customFormat="1" x14ac:dyDescent="0.25">
      <c r="B118" s="36"/>
      <c r="C118" s="36"/>
      <c r="D118" s="36"/>
      <c r="E118" s="36"/>
      <c r="R118" s="65"/>
      <c r="S118" s="44"/>
      <c r="T118" s="65"/>
      <c r="Z118" s="44"/>
      <c r="AA118" s="86"/>
      <c r="AB118" s="84"/>
    </row>
    <row r="119" spans="2:28" s="6" customFormat="1" x14ac:dyDescent="0.25">
      <c r="B119" s="36"/>
      <c r="C119" s="36"/>
      <c r="D119" s="36"/>
      <c r="E119" s="36"/>
      <c r="R119" s="65"/>
      <c r="S119" s="44"/>
      <c r="T119" s="65"/>
      <c r="Z119" s="44"/>
      <c r="AA119" s="86"/>
      <c r="AB119" s="84"/>
    </row>
    <row r="120" spans="2:28" s="6" customFormat="1" x14ac:dyDescent="0.25">
      <c r="B120" s="36"/>
      <c r="C120" s="36"/>
      <c r="D120" s="36"/>
      <c r="E120" s="36"/>
      <c r="R120" s="65"/>
      <c r="S120" s="44"/>
      <c r="T120" s="65"/>
      <c r="Z120" s="44"/>
      <c r="AA120" s="86"/>
      <c r="AB120" s="84"/>
    </row>
    <row r="121" spans="2:28" s="6" customFormat="1" x14ac:dyDescent="0.25">
      <c r="B121" s="36"/>
      <c r="C121" s="36"/>
      <c r="D121" s="36"/>
      <c r="E121" s="36"/>
      <c r="R121" s="65"/>
      <c r="S121" s="44"/>
      <c r="T121" s="65"/>
      <c r="Z121" s="44"/>
      <c r="AA121" s="86"/>
      <c r="AB121" s="84"/>
    </row>
    <row r="122" spans="2:28" s="6" customFormat="1" x14ac:dyDescent="0.25">
      <c r="B122" s="36"/>
      <c r="C122" s="36"/>
      <c r="D122" s="36"/>
      <c r="E122" s="36"/>
      <c r="R122" s="65"/>
      <c r="S122" s="44"/>
      <c r="T122" s="65"/>
      <c r="Z122" s="44"/>
      <c r="AA122" s="86"/>
      <c r="AB122" s="84"/>
    </row>
    <row r="123" spans="2:28" s="6" customFormat="1" x14ac:dyDescent="0.25">
      <c r="B123" s="36"/>
      <c r="C123" s="36"/>
      <c r="D123" s="36"/>
      <c r="E123" s="36"/>
      <c r="R123" s="65"/>
      <c r="S123" s="44"/>
      <c r="T123" s="65"/>
      <c r="Z123" s="44"/>
      <c r="AA123" s="86"/>
      <c r="AB123" s="84"/>
    </row>
    <row r="124" spans="2:28" s="6" customFormat="1" x14ac:dyDescent="0.25">
      <c r="B124" s="36"/>
      <c r="C124" s="36"/>
      <c r="D124" s="36"/>
      <c r="E124" s="36"/>
      <c r="R124" s="65"/>
      <c r="S124" s="44"/>
      <c r="T124" s="65"/>
      <c r="Z124" s="44"/>
      <c r="AA124" s="86"/>
      <c r="AB124" s="84"/>
    </row>
    <row r="125" spans="2:28" s="6" customFormat="1" x14ac:dyDescent="0.25">
      <c r="B125" s="36"/>
      <c r="C125" s="36"/>
      <c r="D125" s="36"/>
      <c r="E125" s="36"/>
      <c r="R125" s="65"/>
      <c r="S125" s="44"/>
      <c r="T125" s="65"/>
      <c r="Z125" s="44"/>
      <c r="AA125" s="86"/>
      <c r="AB125" s="84"/>
    </row>
    <row r="126" spans="2:28" s="6" customFormat="1" x14ac:dyDescent="0.25">
      <c r="B126" s="36"/>
      <c r="C126" s="36"/>
      <c r="D126" s="36"/>
      <c r="E126" s="36"/>
      <c r="R126" s="65"/>
      <c r="S126" s="44"/>
      <c r="T126" s="65"/>
      <c r="Z126" s="44"/>
      <c r="AA126" s="86"/>
      <c r="AB126" s="84"/>
    </row>
    <row r="127" spans="2:28" s="6" customFormat="1" x14ac:dyDescent="0.25">
      <c r="B127" s="36"/>
      <c r="C127" s="36"/>
      <c r="D127" s="36"/>
      <c r="E127" s="36"/>
      <c r="R127" s="65"/>
      <c r="S127" s="44"/>
      <c r="T127" s="65"/>
      <c r="Z127" s="44"/>
      <c r="AA127" s="86"/>
      <c r="AB127" s="84"/>
    </row>
    <row r="128" spans="2:28" s="6" customFormat="1" x14ac:dyDescent="0.25">
      <c r="B128" s="36"/>
      <c r="C128" s="36"/>
      <c r="D128" s="36"/>
      <c r="E128" s="36"/>
      <c r="R128" s="65"/>
      <c r="S128" s="44"/>
      <c r="T128" s="65"/>
      <c r="Z128" s="44"/>
      <c r="AA128" s="86"/>
      <c r="AB128" s="84"/>
    </row>
    <row r="129" spans="2:28" s="6" customFormat="1" x14ac:dyDescent="0.25">
      <c r="B129" s="36"/>
      <c r="C129" s="36"/>
      <c r="D129" s="36"/>
      <c r="E129" s="36"/>
      <c r="R129" s="65"/>
      <c r="S129" s="44"/>
      <c r="T129" s="65"/>
      <c r="Z129" s="44"/>
      <c r="AA129" s="86"/>
      <c r="AB129" s="84"/>
    </row>
    <row r="130" spans="2:28" s="6" customFormat="1" x14ac:dyDescent="0.25">
      <c r="B130" s="36"/>
      <c r="C130" s="36"/>
      <c r="D130" s="36"/>
      <c r="E130" s="36"/>
      <c r="R130" s="65"/>
      <c r="S130" s="44"/>
      <c r="T130" s="65"/>
      <c r="Z130" s="44"/>
      <c r="AA130" s="86"/>
      <c r="AB130" s="84"/>
    </row>
    <row r="131" spans="2:28" s="6" customFormat="1" x14ac:dyDescent="0.25">
      <c r="B131" s="36"/>
      <c r="C131" s="36"/>
      <c r="D131" s="36"/>
      <c r="E131" s="36"/>
      <c r="R131" s="65"/>
      <c r="S131" s="44"/>
      <c r="T131" s="65"/>
      <c r="Z131" s="44"/>
      <c r="AA131" s="86"/>
      <c r="AB131" s="84"/>
    </row>
    <row r="132" spans="2:28" s="6" customFormat="1" x14ac:dyDescent="0.25">
      <c r="B132" s="36"/>
      <c r="C132" s="36"/>
      <c r="D132" s="36"/>
      <c r="E132" s="36"/>
      <c r="R132" s="65"/>
      <c r="S132" s="44"/>
      <c r="T132" s="65"/>
      <c r="Z132" s="44"/>
      <c r="AA132" s="86"/>
      <c r="AB132" s="84"/>
    </row>
    <row r="133" spans="2:28" s="6" customFormat="1" x14ac:dyDescent="0.25">
      <c r="B133" s="36"/>
      <c r="C133" s="36"/>
      <c r="D133" s="36"/>
      <c r="E133" s="36"/>
      <c r="R133" s="65"/>
      <c r="S133" s="44"/>
      <c r="T133" s="65"/>
      <c r="Z133" s="44"/>
      <c r="AA133" s="86"/>
      <c r="AB133" s="84"/>
    </row>
    <row r="134" spans="2:28" s="6" customFormat="1" x14ac:dyDescent="0.25">
      <c r="B134" s="36"/>
      <c r="C134" s="36"/>
      <c r="D134" s="36"/>
      <c r="E134" s="36"/>
      <c r="R134" s="65"/>
      <c r="S134" s="44"/>
      <c r="T134" s="65"/>
      <c r="Z134" s="44"/>
      <c r="AA134" s="86"/>
      <c r="AB134" s="84"/>
    </row>
    <row r="135" spans="2:28" s="6" customFormat="1" x14ac:dyDescent="0.25">
      <c r="B135" s="36"/>
      <c r="C135" s="36"/>
      <c r="D135" s="36"/>
      <c r="E135" s="36"/>
      <c r="R135" s="65"/>
      <c r="S135" s="44"/>
      <c r="T135" s="65"/>
      <c r="Z135" s="44"/>
      <c r="AA135" s="86"/>
      <c r="AB135" s="84"/>
    </row>
    <row r="136" spans="2:28" s="6" customFormat="1" x14ac:dyDescent="0.25">
      <c r="B136" s="36"/>
      <c r="C136" s="36"/>
      <c r="D136" s="36"/>
      <c r="E136" s="36"/>
      <c r="R136" s="65"/>
      <c r="S136" s="44"/>
      <c r="T136" s="65"/>
      <c r="Z136" s="44"/>
      <c r="AA136" s="86"/>
      <c r="AB136" s="84"/>
    </row>
    <row r="137" spans="2:28" s="6" customFormat="1" x14ac:dyDescent="0.25">
      <c r="B137" s="36"/>
      <c r="C137" s="36"/>
      <c r="D137" s="36"/>
      <c r="E137" s="36"/>
      <c r="R137" s="65"/>
      <c r="S137" s="44"/>
      <c r="T137" s="65"/>
      <c r="Z137" s="44"/>
      <c r="AA137" s="86"/>
      <c r="AB137" s="84"/>
    </row>
    <row r="138" spans="2:28" s="6" customFormat="1" x14ac:dyDescent="0.25">
      <c r="B138" s="36"/>
      <c r="C138" s="36"/>
      <c r="D138" s="36"/>
      <c r="E138" s="36"/>
      <c r="R138" s="65"/>
      <c r="S138" s="44"/>
      <c r="T138" s="65"/>
      <c r="Z138" s="44"/>
      <c r="AA138" s="86"/>
      <c r="AB138" s="84"/>
    </row>
    <row r="139" spans="2:28" s="6" customFormat="1" x14ac:dyDescent="0.25">
      <c r="B139" s="36"/>
      <c r="C139" s="36"/>
      <c r="D139" s="36"/>
      <c r="E139" s="36"/>
      <c r="R139" s="65"/>
      <c r="S139" s="44"/>
      <c r="T139" s="65"/>
      <c r="Z139" s="44"/>
      <c r="AA139" s="86"/>
      <c r="AB139" s="84"/>
    </row>
    <row r="140" spans="2:28" s="6" customFormat="1" x14ac:dyDescent="0.25">
      <c r="B140" s="36"/>
      <c r="C140" s="36"/>
      <c r="D140" s="36"/>
      <c r="E140" s="36"/>
      <c r="R140" s="65"/>
      <c r="S140" s="44"/>
      <c r="T140" s="65"/>
      <c r="Z140" s="44"/>
      <c r="AA140" s="86"/>
      <c r="AB140" s="84"/>
    </row>
    <row r="141" spans="2:28" s="6" customFormat="1" x14ac:dyDescent="0.25">
      <c r="B141" s="36"/>
      <c r="C141" s="36"/>
      <c r="D141" s="36"/>
      <c r="E141" s="36"/>
      <c r="R141" s="65"/>
      <c r="S141" s="44"/>
      <c r="T141" s="65"/>
      <c r="Z141" s="44"/>
      <c r="AA141" s="86"/>
      <c r="AB141" s="84"/>
    </row>
    <row r="142" spans="2:28" s="6" customFormat="1" x14ac:dyDescent="0.25">
      <c r="B142" s="36"/>
      <c r="C142" s="36"/>
      <c r="D142" s="36"/>
      <c r="E142" s="36"/>
      <c r="R142" s="65"/>
      <c r="S142" s="44"/>
      <c r="T142" s="65"/>
      <c r="Z142" s="44"/>
      <c r="AA142" s="86"/>
      <c r="AB142" s="84"/>
    </row>
    <row r="143" spans="2:28" s="6" customFormat="1" x14ac:dyDescent="0.25">
      <c r="B143" s="36"/>
      <c r="C143" s="36"/>
      <c r="D143" s="36"/>
      <c r="E143" s="36"/>
      <c r="R143" s="65"/>
      <c r="S143" s="44"/>
      <c r="T143" s="65"/>
      <c r="Z143" s="44"/>
      <c r="AA143" s="86"/>
      <c r="AB143" s="84"/>
    </row>
    <row r="144" spans="2:28" s="6" customFormat="1" x14ac:dyDescent="0.25">
      <c r="B144" s="36"/>
      <c r="C144" s="36"/>
      <c r="D144" s="36"/>
      <c r="E144" s="36"/>
      <c r="R144" s="65"/>
      <c r="S144" s="44"/>
      <c r="T144" s="65"/>
      <c r="Z144" s="44"/>
      <c r="AA144" s="86"/>
      <c r="AB144" s="84"/>
    </row>
    <row r="145" spans="2:28" s="6" customFormat="1" x14ac:dyDescent="0.25">
      <c r="B145" s="36"/>
      <c r="C145" s="36"/>
      <c r="D145" s="36"/>
      <c r="E145" s="36"/>
      <c r="R145" s="65"/>
      <c r="S145" s="44"/>
      <c r="T145" s="65"/>
      <c r="Z145" s="44"/>
      <c r="AA145" s="86"/>
      <c r="AB145" s="84"/>
    </row>
    <row r="146" spans="2:28" s="6" customFormat="1" x14ac:dyDescent="0.25">
      <c r="B146" s="36"/>
      <c r="C146" s="36"/>
      <c r="D146" s="36"/>
      <c r="E146" s="36"/>
      <c r="R146" s="65"/>
      <c r="S146" s="44"/>
      <c r="T146" s="65"/>
      <c r="Z146" s="44"/>
      <c r="AA146" s="86"/>
      <c r="AB146" s="84"/>
    </row>
    <row r="147" spans="2:28" s="6" customFormat="1" x14ac:dyDescent="0.25">
      <c r="B147" s="36"/>
      <c r="C147" s="36"/>
      <c r="D147" s="36"/>
      <c r="E147" s="36"/>
      <c r="R147" s="65"/>
      <c r="S147" s="44"/>
      <c r="T147" s="65"/>
      <c r="Z147" s="44"/>
      <c r="AA147" s="86"/>
      <c r="AB147" s="84"/>
    </row>
    <row r="148" spans="2:28" s="6" customFormat="1" x14ac:dyDescent="0.25">
      <c r="B148" s="36"/>
      <c r="C148" s="36"/>
      <c r="D148" s="36"/>
      <c r="E148" s="36"/>
      <c r="R148" s="65"/>
      <c r="S148" s="44"/>
      <c r="T148" s="65"/>
      <c r="Z148" s="44"/>
      <c r="AA148" s="86"/>
      <c r="AB148" s="84"/>
    </row>
    <row r="149" spans="2:28" s="6" customFormat="1" x14ac:dyDescent="0.25">
      <c r="B149" s="36"/>
      <c r="C149" s="36"/>
      <c r="D149" s="36"/>
      <c r="E149" s="36"/>
      <c r="R149" s="65"/>
      <c r="S149" s="44"/>
      <c r="T149" s="65"/>
      <c r="Z149" s="44"/>
      <c r="AA149" s="86"/>
      <c r="AB149" s="84"/>
    </row>
    <row r="150" spans="2:28" s="6" customFormat="1" x14ac:dyDescent="0.25">
      <c r="B150" s="36"/>
      <c r="C150" s="36"/>
      <c r="D150" s="36"/>
      <c r="E150" s="36"/>
      <c r="R150" s="65"/>
      <c r="S150" s="44"/>
      <c r="T150" s="65"/>
      <c r="Z150" s="44"/>
      <c r="AA150" s="86"/>
      <c r="AB150" s="84"/>
    </row>
    <row r="151" spans="2:28" s="6" customFormat="1" x14ac:dyDescent="0.25">
      <c r="B151" s="36"/>
      <c r="C151" s="36"/>
      <c r="D151" s="36"/>
      <c r="E151" s="36"/>
      <c r="R151" s="65"/>
      <c r="S151" s="44"/>
      <c r="T151" s="65"/>
      <c r="Z151" s="44"/>
      <c r="AA151" s="86"/>
      <c r="AB151" s="84"/>
    </row>
    <row r="152" spans="2:28" s="6" customFormat="1" x14ac:dyDescent="0.25">
      <c r="B152" s="36"/>
      <c r="C152" s="36"/>
      <c r="D152" s="36"/>
      <c r="E152" s="36"/>
      <c r="R152" s="65"/>
      <c r="S152" s="44"/>
      <c r="T152" s="65"/>
      <c r="Z152" s="44"/>
      <c r="AA152" s="86"/>
      <c r="AB152" s="84"/>
    </row>
    <row r="153" spans="2:28" s="6" customFormat="1" x14ac:dyDescent="0.25">
      <c r="B153" s="36"/>
      <c r="C153" s="36"/>
      <c r="D153" s="36"/>
      <c r="E153" s="36"/>
      <c r="R153" s="65"/>
      <c r="S153" s="44"/>
      <c r="T153" s="65"/>
      <c r="Z153" s="44"/>
      <c r="AA153" s="86"/>
      <c r="AB153" s="84"/>
    </row>
    <row r="154" spans="2:28" s="6" customFormat="1" x14ac:dyDescent="0.25">
      <c r="B154" s="36"/>
      <c r="C154" s="36"/>
      <c r="D154" s="36"/>
      <c r="E154" s="36"/>
      <c r="R154" s="65"/>
      <c r="S154" s="44"/>
      <c r="T154" s="65"/>
      <c r="Z154" s="44"/>
      <c r="AA154" s="86"/>
      <c r="AB154" s="84"/>
    </row>
    <row r="155" spans="2:28" s="6" customFormat="1" x14ac:dyDescent="0.25">
      <c r="B155" s="36"/>
      <c r="C155" s="36"/>
      <c r="D155" s="36"/>
      <c r="E155" s="36"/>
      <c r="R155" s="65"/>
      <c r="S155" s="44"/>
      <c r="T155" s="65"/>
      <c r="Z155" s="44"/>
      <c r="AA155" s="86"/>
      <c r="AB155" s="84"/>
    </row>
    <row r="156" spans="2:28" s="6" customFormat="1" x14ac:dyDescent="0.25">
      <c r="B156" s="36"/>
      <c r="C156" s="36"/>
      <c r="D156" s="36"/>
      <c r="E156" s="36"/>
      <c r="R156" s="65"/>
      <c r="S156" s="44"/>
      <c r="T156" s="65"/>
      <c r="Z156" s="44"/>
      <c r="AA156" s="86"/>
      <c r="AB156" s="84"/>
    </row>
    <row r="157" spans="2:28" s="6" customFormat="1" x14ac:dyDescent="0.25">
      <c r="B157" s="36"/>
      <c r="C157" s="36"/>
      <c r="D157" s="36"/>
      <c r="E157" s="36"/>
      <c r="R157" s="65"/>
      <c r="S157" s="44"/>
      <c r="T157" s="65"/>
      <c r="Z157" s="44"/>
      <c r="AA157" s="86"/>
      <c r="AB157" s="84"/>
    </row>
    <row r="158" spans="2:28" s="6" customFormat="1" x14ac:dyDescent="0.25">
      <c r="B158" s="36"/>
      <c r="C158" s="36"/>
      <c r="D158" s="36"/>
      <c r="E158" s="36"/>
      <c r="R158" s="65"/>
      <c r="S158" s="44"/>
      <c r="T158" s="65"/>
      <c r="Z158" s="44"/>
      <c r="AA158" s="86"/>
      <c r="AB158" s="84"/>
    </row>
    <row r="159" spans="2:28" s="6" customFormat="1" x14ac:dyDescent="0.25">
      <c r="B159" s="36"/>
      <c r="C159" s="36"/>
      <c r="D159" s="36"/>
      <c r="E159" s="36"/>
      <c r="R159" s="65"/>
      <c r="S159" s="44"/>
      <c r="T159" s="65"/>
      <c r="Z159" s="44"/>
      <c r="AA159" s="86"/>
      <c r="AB159" s="84"/>
    </row>
    <row r="160" spans="2:28" s="6" customFormat="1" x14ac:dyDescent="0.25">
      <c r="B160" s="36"/>
      <c r="C160" s="36"/>
      <c r="D160" s="36"/>
      <c r="E160" s="36"/>
      <c r="R160" s="65"/>
      <c r="S160" s="44"/>
      <c r="T160" s="65"/>
      <c r="Z160" s="44"/>
      <c r="AA160" s="86"/>
      <c r="AB160" s="84"/>
    </row>
    <row r="161" spans="2:28" s="6" customFormat="1" x14ac:dyDescent="0.25">
      <c r="B161" s="36"/>
      <c r="C161" s="36"/>
      <c r="D161" s="36"/>
      <c r="E161" s="36"/>
      <c r="R161" s="65"/>
      <c r="S161" s="44"/>
      <c r="T161" s="65"/>
      <c r="Z161" s="44"/>
      <c r="AA161" s="86"/>
      <c r="AB161" s="84"/>
    </row>
    <row r="162" spans="2:28" s="6" customFormat="1" x14ac:dyDescent="0.25">
      <c r="B162" s="36"/>
      <c r="C162" s="36"/>
      <c r="D162" s="36"/>
      <c r="E162" s="36"/>
      <c r="R162" s="65"/>
      <c r="S162" s="44"/>
      <c r="T162" s="65"/>
      <c r="Z162" s="44"/>
      <c r="AA162" s="86"/>
      <c r="AB162" s="84"/>
    </row>
    <row r="163" spans="2:28" s="6" customFormat="1" x14ac:dyDescent="0.25">
      <c r="B163" s="36"/>
      <c r="C163" s="36"/>
      <c r="D163" s="36"/>
      <c r="E163" s="36"/>
      <c r="R163" s="65"/>
      <c r="S163" s="44"/>
      <c r="T163" s="65"/>
      <c r="Z163" s="44"/>
      <c r="AA163" s="86"/>
      <c r="AB163" s="84"/>
    </row>
    <row r="164" spans="2:28" s="6" customFormat="1" x14ac:dyDescent="0.25">
      <c r="B164" s="36"/>
      <c r="C164" s="36"/>
      <c r="D164" s="36"/>
      <c r="E164" s="36"/>
      <c r="R164" s="65"/>
      <c r="S164" s="44"/>
      <c r="T164" s="65"/>
      <c r="Z164" s="44"/>
      <c r="AA164" s="86"/>
      <c r="AB164" s="84"/>
    </row>
    <row r="165" spans="2:28" s="6" customFormat="1" x14ac:dyDescent="0.25">
      <c r="B165" s="36"/>
      <c r="C165" s="36"/>
      <c r="D165" s="36"/>
      <c r="E165" s="36"/>
      <c r="R165" s="65"/>
      <c r="S165" s="44"/>
      <c r="T165" s="65"/>
      <c r="Z165" s="44"/>
      <c r="AA165" s="86"/>
      <c r="AB165" s="84"/>
    </row>
    <row r="166" spans="2:28" s="6" customFormat="1" x14ac:dyDescent="0.25">
      <c r="B166" s="36"/>
      <c r="C166" s="36"/>
      <c r="D166" s="36"/>
      <c r="E166" s="36"/>
      <c r="R166" s="65"/>
      <c r="S166" s="44"/>
      <c r="T166" s="65"/>
      <c r="Z166" s="44"/>
      <c r="AA166" s="86"/>
      <c r="AB166" s="84"/>
    </row>
    <row r="167" spans="2:28" s="6" customFormat="1" x14ac:dyDescent="0.25">
      <c r="B167" s="36"/>
      <c r="C167" s="36"/>
      <c r="D167" s="36"/>
      <c r="E167" s="36"/>
      <c r="R167" s="65"/>
      <c r="S167" s="44"/>
      <c r="T167" s="65"/>
      <c r="Z167" s="44"/>
      <c r="AA167" s="86"/>
      <c r="AB167" s="84"/>
    </row>
    <row r="168" spans="2:28" s="6" customFormat="1" x14ac:dyDescent="0.25">
      <c r="B168" s="36"/>
      <c r="C168" s="36"/>
      <c r="D168" s="36"/>
      <c r="E168" s="36"/>
      <c r="R168" s="65"/>
      <c r="S168" s="44"/>
      <c r="T168" s="65"/>
      <c r="Z168" s="44"/>
      <c r="AA168" s="86"/>
      <c r="AB168" s="84"/>
    </row>
    <row r="169" spans="2:28" s="6" customFormat="1" x14ac:dyDescent="0.25">
      <c r="B169" s="36"/>
      <c r="C169" s="36"/>
      <c r="D169" s="36"/>
      <c r="E169" s="36"/>
      <c r="R169" s="65"/>
      <c r="S169" s="44"/>
      <c r="T169" s="65"/>
      <c r="Z169" s="44"/>
      <c r="AA169" s="86"/>
      <c r="AB169" s="84"/>
    </row>
    <row r="170" spans="2:28" s="6" customFormat="1" x14ac:dyDescent="0.25">
      <c r="B170" s="36"/>
      <c r="C170" s="36"/>
      <c r="D170" s="36"/>
      <c r="E170" s="36"/>
      <c r="R170" s="65"/>
      <c r="S170" s="44"/>
      <c r="T170" s="65"/>
      <c r="Z170" s="44"/>
      <c r="AA170" s="86"/>
      <c r="AB170" s="84"/>
    </row>
    <row r="171" spans="2:28" s="6" customFormat="1" x14ac:dyDescent="0.25">
      <c r="B171" s="36"/>
      <c r="C171" s="36"/>
      <c r="D171" s="36"/>
      <c r="E171" s="36"/>
      <c r="R171" s="65"/>
      <c r="S171" s="44"/>
      <c r="T171" s="65"/>
      <c r="Z171" s="44"/>
      <c r="AA171" s="86"/>
      <c r="AB171" s="84"/>
    </row>
    <row r="172" spans="2:28" s="6" customFormat="1" x14ac:dyDescent="0.25">
      <c r="B172" s="36"/>
      <c r="C172" s="36"/>
      <c r="D172" s="36"/>
      <c r="E172" s="36"/>
      <c r="R172" s="65"/>
      <c r="S172" s="44"/>
      <c r="T172" s="65"/>
      <c r="Z172" s="44"/>
      <c r="AA172" s="86"/>
      <c r="AB172" s="84"/>
    </row>
    <row r="173" spans="2:28" s="6" customFormat="1" x14ac:dyDescent="0.25">
      <c r="B173" s="36"/>
      <c r="C173" s="36"/>
      <c r="D173" s="36"/>
      <c r="E173" s="36"/>
      <c r="R173" s="65"/>
      <c r="S173" s="44"/>
      <c r="T173" s="65"/>
      <c r="Z173" s="44"/>
      <c r="AA173" s="86"/>
      <c r="AB173" s="84"/>
    </row>
    <row r="174" spans="2:28" s="6" customFormat="1" x14ac:dyDescent="0.25">
      <c r="B174" s="36"/>
      <c r="C174" s="36"/>
      <c r="D174" s="36"/>
      <c r="E174" s="36"/>
      <c r="R174" s="65"/>
      <c r="S174" s="44"/>
      <c r="T174" s="65"/>
      <c r="Z174" s="44"/>
      <c r="AA174" s="86"/>
      <c r="AB174" s="84"/>
    </row>
    <row r="175" spans="2:28" s="6" customFormat="1" x14ac:dyDescent="0.25">
      <c r="B175" s="36"/>
      <c r="C175" s="36"/>
      <c r="D175" s="36"/>
      <c r="E175" s="36"/>
      <c r="R175" s="65"/>
      <c r="S175" s="44"/>
      <c r="T175" s="65"/>
      <c r="Z175" s="44"/>
      <c r="AA175" s="86"/>
      <c r="AB175" s="84"/>
    </row>
    <row r="176" spans="2:28" s="6" customFormat="1" x14ac:dyDescent="0.25">
      <c r="B176" s="36"/>
      <c r="C176" s="36"/>
      <c r="D176" s="36"/>
      <c r="E176" s="36"/>
      <c r="R176" s="65"/>
      <c r="S176" s="44"/>
      <c r="T176" s="65"/>
      <c r="Z176" s="44"/>
      <c r="AA176" s="86"/>
      <c r="AB176" s="84"/>
    </row>
    <row r="177" spans="2:28" s="6" customFormat="1" x14ac:dyDescent="0.25">
      <c r="B177" s="36"/>
      <c r="C177" s="36"/>
      <c r="D177" s="36"/>
      <c r="E177" s="36"/>
      <c r="R177" s="65"/>
      <c r="S177" s="44"/>
      <c r="T177" s="65"/>
      <c r="Z177" s="44"/>
      <c r="AA177" s="86"/>
      <c r="AB177" s="84"/>
    </row>
    <row r="178" spans="2:28" s="6" customFormat="1" x14ac:dyDescent="0.25">
      <c r="B178" s="36"/>
      <c r="C178" s="36"/>
      <c r="D178" s="36"/>
      <c r="E178" s="36"/>
      <c r="R178" s="65"/>
      <c r="S178" s="44"/>
      <c r="T178" s="65"/>
      <c r="Z178" s="44"/>
      <c r="AA178" s="86"/>
      <c r="AB178" s="84"/>
    </row>
    <row r="179" spans="2:28" s="6" customFormat="1" x14ac:dyDescent="0.25">
      <c r="B179" s="36"/>
      <c r="C179" s="36"/>
      <c r="D179" s="36"/>
      <c r="E179" s="36"/>
      <c r="R179" s="65"/>
      <c r="S179" s="44"/>
      <c r="T179" s="65"/>
      <c r="Z179" s="44"/>
      <c r="AA179" s="86"/>
      <c r="AB179" s="84"/>
    </row>
    <row r="180" spans="2:28" s="6" customFormat="1" x14ac:dyDescent="0.25">
      <c r="B180" s="36"/>
      <c r="C180" s="36"/>
      <c r="D180" s="36"/>
      <c r="E180" s="36"/>
      <c r="R180" s="65"/>
      <c r="S180" s="44"/>
      <c r="T180" s="65"/>
      <c r="Z180" s="44"/>
      <c r="AA180" s="86"/>
      <c r="AB180" s="84"/>
    </row>
    <row r="181" spans="2:28" s="6" customFormat="1" x14ac:dyDescent="0.25">
      <c r="B181" s="36"/>
      <c r="C181" s="36"/>
      <c r="D181" s="36"/>
      <c r="E181" s="36"/>
      <c r="R181" s="65"/>
      <c r="S181" s="44"/>
      <c r="T181" s="65"/>
      <c r="Z181" s="44"/>
      <c r="AA181" s="86"/>
      <c r="AB181" s="84"/>
    </row>
    <row r="182" spans="2:28" s="6" customFormat="1" x14ac:dyDescent="0.25">
      <c r="B182" s="36"/>
      <c r="C182" s="36"/>
      <c r="D182" s="36"/>
      <c r="E182" s="36"/>
      <c r="R182" s="65"/>
      <c r="S182" s="44"/>
      <c r="T182" s="65"/>
      <c r="Z182" s="44"/>
      <c r="AA182" s="86"/>
      <c r="AB182" s="84"/>
    </row>
    <row r="183" spans="2:28" s="6" customFormat="1" x14ac:dyDescent="0.25">
      <c r="B183" s="36"/>
      <c r="C183" s="36"/>
      <c r="D183" s="36"/>
      <c r="E183" s="36"/>
      <c r="R183" s="65"/>
      <c r="S183" s="44"/>
      <c r="T183" s="65"/>
      <c r="Z183" s="44"/>
      <c r="AA183" s="86"/>
      <c r="AB183" s="84"/>
    </row>
    <row r="184" spans="2:28" s="6" customFormat="1" x14ac:dyDescent="0.25">
      <c r="B184" s="36"/>
      <c r="C184" s="36"/>
      <c r="D184" s="36"/>
      <c r="E184" s="36"/>
      <c r="R184" s="65"/>
      <c r="S184" s="44"/>
      <c r="T184" s="65"/>
      <c r="Z184" s="44"/>
      <c r="AA184" s="86"/>
      <c r="AB184" s="84"/>
    </row>
    <row r="185" spans="2:28" s="6" customFormat="1" x14ac:dyDescent="0.25">
      <c r="B185" s="36"/>
      <c r="C185" s="36"/>
      <c r="D185" s="36"/>
      <c r="E185" s="36"/>
      <c r="R185" s="65"/>
      <c r="S185" s="44"/>
      <c r="T185" s="65"/>
      <c r="Z185" s="44"/>
      <c r="AA185" s="86"/>
      <c r="AB185" s="84"/>
    </row>
    <row r="186" spans="2:28" s="6" customFormat="1" x14ac:dyDescent="0.25">
      <c r="B186" s="36"/>
      <c r="C186" s="36"/>
      <c r="D186" s="36"/>
      <c r="E186" s="36"/>
      <c r="R186" s="65"/>
      <c r="S186" s="44"/>
      <c r="T186" s="65"/>
      <c r="Z186" s="44"/>
      <c r="AA186" s="86"/>
      <c r="AB186" s="84"/>
    </row>
    <row r="187" spans="2:28" s="6" customFormat="1" x14ac:dyDescent="0.25">
      <c r="B187" s="36"/>
      <c r="C187" s="36"/>
      <c r="D187" s="36"/>
      <c r="E187" s="36"/>
      <c r="R187" s="65"/>
      <c r="S187" s="44"/>
      <c r="T187" s="65"/>
      <c r="Z187" s="44"/>
      <c r="AA187" s="86"/>
      <c r="AB187" s="84"/>
    </row>
    <row r="188" spans="2:28" s="6" customFormat="1" x14ac:dyDescent="0.25">
      <c r="B188" s="36"/>
      <c r="C188" s="36"/>
      <c r="D188" s="36"/>
      <c r="E188" s="36"/>
      <c r="R188" s="65"/>
      <c r="S188" s="44"/>
      <c r="T188" s="65"/>
      <c r="Z188" s="44"/>
      <c r="AA188" s="86"/>
      <c r="AB188" s="84"/>
    </row>
    <row r="189" spans="2:28" s="6" customFormat="1" x14ac:dyDescent="0.25">
      <c r="B189" s="36"/>
      <c r="C189" s="36"/>
      <c r="D189" s="36"/>
      <c r="E189" s="36"/>
      <c r="R189" s="65"/>
      <c r="S189" s="44"/>
      <c r="T189" s="65"/>
      <c r="Z189" s="44"/>
      <c r="AA189" s="86"/>
      <c r="AB189" s="84"/>
    </row>
    <row r="190" spans="2:28" s="6" customFormat="1" x14ac:dyDescent="0.25">
      <c r="B190" s="36"/>
      <c r="C190" s="36"/>
      <c r="D190" s="36"/>
      <c r="E190" s="36"/>
      <c r="R190" s="65"/>
      <c r="S190" s="44"/>
      <c r="T190" s="65"/>
      <c r="Z190" s="44"/>
      <c r="AA190" s="86"/>
      <c r="AB190" s="84"/>
    </row>
    <row r="191" spans="2:28" s="6" customFormat="1" x14ac:dyDescent="0.25">
      <c r="B191" s="36"/>
      <c r="C191" s="36"/>
      <c r="D191" s="36"/>
      <c r="E191" s="36"/>
      <c r="R191" s="65"/>
      <c r="S191" s="44"/>
      <c r="T191" s="65"/>
      <c r="Z191" s="44"/>
      <c r="AA191" s="86"/>
      <c r="AB191" s="84"/>
    </row>
    <row r="192" spans="2:28" s="6" customFormat="1" x14ac:dyDescent="0.25">
      <c r="B192" s="36"/>
      <c r="C192" s="36"/>
      <c r="D192" s="36"/>
      <c r="E192" s="36"/>
      <c r="R192" s="65"/>
      <c r="S192" s="44"/>
      <c r="T192" s="65"/>
      <c r="Z192" s="44"/>
      <c r="AA192" s="86"/>
      <c r="AB192" s="84"/>
    </row>
    <row r="193" spans="2:28" s="6" customFormat="1" x14ac:dyDescent="0.25">
      <c r="B193" s="36"/>
      <c r="C193" s="36"/>
      <c r="D193" s="36"/>
      <c r="E193" s="36"/>
      <c r="R193" s="65"/>
      <c r="S193" s="44"/>
      <c r="T193" s="65"/>
      <c r="Z193" s="44"/>
      <c r="AA193" s="86"/>
      <c r="AB193" s="84"/>
    </row>
    <row r="194" spans="2:28" s="6" customFormat="1" x14ac:dyDescent="0.25">
      <c r="B194" s="36"/>
      <c r="C194" s="36"/>
      <c r="D194" s="36"/>
      <c r="E194" s="36"/>
      <c r="R194" s="65"/>
      <c r="S194" s="44"/>
      <c r="T194" s="65"/>
      <c r="Z194" s="44"/>
      <c r="AA194" s="86"/>
      <c r="AB194" s="84"/>
    </row>
    <row r="195" spans="2:28" s="6" customFormat="1" x14ac:dyDescent="0.25">
      <c r="B195" s="36"/>
      <c r="C195" s="36"/>
      <c r="D195" s="36"/>
      <c r="E195" s="36"/>
      <c r="R195" s="65"/>
      <c r="S195" s="44"/>
      <c r="T195" s="65"/>
      <c r="Z195" s="44"/>
      <c r="AA195" s="86"/>
      <c r="AB195" s="84"/>
    </row>
    <row r="196" spans="2:28" s="6" customFormat="1" x14ac:dyDescent="0.25">
      <c r="B196" s="36"/>
      <c r="C196" s="36"/>
      <c r="D196" s="36"/>
      <c r="E196" s="36"/>
      <c r="R196" s="65"/>
      <c r="S196" s="44"/>
      <c r="T196" s="65"/>
      <c r="Z196" s="44"/>
      <c r="AA196" s="86"/>
      <c r="AB196" s="84"/>
    </row>
    <row r="197" spans="2:28" s="6" customFormat="1" x14ac:dyDescent="0.25">
      <c r="B197" s="36"/>
      <c r="C197" s="36"/>
      <c r="D197" s="36"/>
      <c r="E197" s="36"/>
      <c r="R197" s="65"/>
      <c r="S197" s="44"/>
      <c r="T197" s="65"/>
      <c r="Z197" s="44"/>
      <c r="AA197" s="86"/>
      <c r="AB197" s="84"/>
    </row>
    <row r="198" spans="2:28" s="6" customFormat="1" x14ac:dyDescent="0.25">
      <c r="B198" s="36"/>
      <c r="C198" s="36"/>
      <c r="D198" s="36"/>
      <c r="E198" s="36"/>
      <c r="R198" s="65"/>
      <c r="S198" s="44"/>
      <c r="T198" s="65"/>
      <c r="Z198" s="44"/>
      <c r="AA198" s="86"/>
      <c r="AB198" s="84"/>
    </row>
    <row r="199" spans="2:28" s="6" customFormat="1" x14ac:dyDescent="0.25">
      <c r="B199" s="36"/>
      <c r="C199" s="36"/>
      <c r="D199" s="36"/>
      <c r="E199" s="36"/>
      <c r="R199" s="65"/>
      <c r="S199" s="44"/>
      <c r="T199" s="65"/>
      <c r="Z199" s="44"/>
      <c r="AA199" s="86"/>
      <c r="AB199" s="84"/>
    </row>
    <row r="200" spans="2:28" s="6" customFormat="1" x14ac:dyDescent="0.25">
      <c r="B200" s="36"/>
      <c r="C200" s="36"/>
      <c r="D200" s="36"/>
      <c r="E200" s="36"/>
      <c r="R200" s="65"/>
      <c r="S200" s="44"/>
      <c r="T200" s="65"/>
      <c r="Z200" s="44"/>
      <c r="AA200" s="86"/>
      <c r="AB200" s="84"/>
    </row>
    <row r="201" spans="2:28" s="6" customFormat="1" x14ac:dyDescent="0.25">
      <c r="B201" s="36"/>
      <c r="C201" s="36"/>
      <c r="D201" s="36"/>
      <c r="E201" s="36"/>
      <c r="R201" s="65"/>
      <c r="S201" s="44"/>
      <c r="T201" s="65"/>
      <c r="Z201" s="44"/>
      <c r="AA201" s="86"/>
      <c r="AB201" s="84"/>
    </row>
    <row r="202" spans="2:28" s="6" customFormat="1" x14ac:dyDescent="0.25">
      <c r="B202" s="36"/>
      <c r="C202" s="36"/>
      <c r="D202" s="36"/>
      <c r="E202" s="36"/>
      <c r="R202" s="65"/>
      <c r="S202" s="44"/>
      <c r="T202" s="65"/>
      <c r="Z202" s="44"/>
      <c r="AA202" s="86"/>
      <c r="AB202" s="84"/>
    </row>
    <row r="203" spans="2:28" s="6" customFormat="1" x14ac:dyDescent="0.25">
      <c r="B203" s="36"/>
      <c r="C203" s="36"/>
      <c r="D203" s="36"/>
      <c r="E203" s="36"/>
      <c r="R203" s="65"/>
      <c r="S203" s="44"/>
      <c r="T203" s="65"/>
      <c r="Z203" s="44"/>
      <c r="AA203" s="86"/>
      <c r="AB203" s="84"/>
    </row>
    <row r="204" spans="2:28" s="6" customFormat="1" x14ac:dyDescent="0.25">
      <c r="B204" s="36"/>
      <c r="C204" s="36"/>
      <c r="D204" s="36"/>
      <c r="E204" s="36"/>
      <c r="R204" s="65"/>
      <c r="S204" s="44"/>
      <c r="T204" s="65"/>
      <c r="Z204" s="44"/>
      <c r="AA204" s="86"/>
      <c r="AB204" s="84"/>
    </row>
    <row r="205" spans="2:28" s="6" customFormat="1" x14ac:dyDescent="0.25">
      <c r="B205" s="36"/>
      <c r="C205" s="36"/>
      <c r="D205" s="36"/>
      <c r="E205" s="36"/>
      <c r="R205" s="65"/>
      <c r="S205" s="44"/>
      <c r="T205" s="65"/>
      <c r="Z205" s="44"/>
      <c r="AA205" s="86"/>
      <c r="AB205" s="84"/>
    </row>
    <row r="206" spans="2:28" s="6" customFormat="1" x14ac:dyDescent="0.25">
      <c r="B206" s="36"/>
      <c r="C206" s="36"/>
      <c r="D206" s="36"/>
      <c r="E206" s="36"/>
      <c r="R206" s="65"/>
      <c r="S206" s="44"/>
      <c r="T206" s="65"/>
      <c r="Z206" s="44"/>
      <c r="AA206" s="86"/>
      <c r="AB206" s="84"/>
    </row>
    <row r="207" spans="2:28" s="6" customFormat="1" x14ac:dyDescent="0.25">
      <c r="B207" s="36"/>
      <c r="C207" s="36"/>
      <c r="D207" s="36"/>
      <c r="E207" s="36"/>
      <c r="R207" s="65"/>
      <c r="S207" s="44"/>
      <c r="T207" s="65"/>
      <c r="Z207" s="44"/>
      <c r="AA207" s="86"/>
      <c r="AB207" s="84"/>
    </row>
    <row r="208" spans="2:28" s="6" customFormat="1" x14ac:dyDescent="0.25">
      <c r="B208" s="36"/>
      <c r="C208" s="36"/>
      <c r="D208" s="36"/>
      <c r="E208" s="36"/>
      <c r="R208" s="65"/>
      <c r="S208" s="44"/>
      <c r="T208" s="65"/>
      <c r="Z208" s="44"/>
      <c r="AA208" s="86"/>
      <c r="AB208" s="84"/>
    </row>
    <row r="209" spans="2:28" s="6" customFormat="1" x14ac:dyDescent="0.25">
      <c r="B209" s="36"/>
      <c r="C209" s="36"/>
      <c r="D209" s="36"/>
      <c r="E209" s="36"/>
      <c r="R209" s="65"/>
      <c r="S209" s="44"/>
      <c r="T209" s="65"/>
      <c r="Z209" s="44"/>
      <c r="AA209" s="86"/>
      <c r="AB209" s="84"/>
    </row>
    <row r="210" spans="2:28" s="6" customFormat="1" x14ac:dyDescent="0.25">
      <c r="B210" s="36"/>
      <c r="C210" s="36"/>
      <c r="D210" s="36"/>
      <c r="E210" s="36"/>
      <c r="R210" s="65"/>
      <c r="S210" s="44"/>
      <c r="T210" s="65"/>
      <c r="Z210" s="44"/>
      <c r="AA210" s="86"/>
      <c r="AB210" s="84"/>
    </row>
    <row r="1158" spans="1:5" x14ac:dyDescent="0.25">
      <c r="A1158" s="70"/>
      <c r="B1158" s="71"/>
      <c r="C1158" s="71"/>
      <c r="D1158" s="71"/>
      <c r="E1158" s="71"/>
    </row>
    <row r="1159" spans="1:5" x14ac:dyDescent="0.25">
      <c r="A1159" s="68"/>
      <c r="B1159" s="69"/>
      <c r="C1159" s="69"/>
      <c r="D1159" s="69"/>
      <c r="E1159" s="69"/>
    </row>
    <row r="1160" spans="1:5" x14ac:dyDescent="0.25">
      <c r="A1160" s="68"/>
      <c r="B1160" s="69"/>
      <c r="C1160" s="69"/>
      <c r="D1160" s="69"/>
      <c r="E1160" s="69"/>
    </row>
    <row r="1161" spans="1:5" x14ac:dyDescent="0.25">
      <c r="A1161" s="68"/>
      <c r="B1161" s="69"/>
      <c r="C1161" s="69"/>
      <c r="D1161" s="69"/>
      <c r="E1161" s="69"/>
    </row>
  </sheetData>
  <autoFilter ref="A4:BN105" xr:uid="{00000000-0009-0000-0000-000000000000}">
    <filterColumn colId="8">
      <filters>
        <filter val="Planeaciòn Institucional"/>
      </filters>
    </filterColumn>
  </autoFilter>
  <mergeCells count="2">
    <mergeCell ref="A2:X2"/>
    <mergeCell ref="Y3:AC3"/>
  </mergeCells>
  <dataValidations count="7">
    <dataValidation type="list" allowBlank="1" showInputMessage="1" showErrorMessage="1" sqref="Q36:Q45 Q31:Q33 Q5:Q23 Q61:Q78 Q80 Q83:Q105" xr:uid="{00000000-0002-0000-0000-000000000000}">
      <formula1>"Porcentaje,Número,Horas"</formula1>
    </dataValidation>
    <dataValidation type="list" allowBlank="1" showInputMessage="1" showErrorMessage="1" sqref="U36:U39 U64 U48:U51 U60:U62 U86:U98 U82 U5:U23 U31:U33 U41 U56:U58 U105 U67:U78 U80" xr:uid="{00000000-0002-0000-0000-000001000000}">
      <formula1>Periodicidad</formula1>
    </dataValidation>
    <dataValidation type="list" allowBlank="1" showInputMessage="1" showErrorMessage="1" sqref="S36:S39 S86:S105 S31:S33 S5:S23 S67:S78 S80" xr:uid="{00000000-0002-0000-0000-000002000000}">
      <formula1>TipoIndicador</formula1>
    </dataValidation>
    <dataValidation type="list" allowBlank="1" showInputMessage="1" showErrorMessage="1" sqref="X91:X92 V66:V70 V48:V63 V5:V46 V75:V105" xr:uid="{00000000-0002-0000-0000-000003000000}">
      <formula1>Fuentes</formula1>
    </dataValidation>
    <dataValidation type="list" allowBlank="1" showInputMessage="1" showErrorMessage="1" sqref="H23 H105" xr:uid="{00000000-0002-0000-0000-000004000000}">
      <formula1>Dependencias</formula1>
    </dataValidation>
    <dataValidation type="list" allowBlank="1" showInputMessage="1" showErrorMessage="1" sqref="G23" xr:uid="{00000000-0002-0000-0000-000005000000}">
      <formula1>INDIRECT($F23)</formula1>
    </dataValidation>
    <dataValidation type="list" allowBlank="1" showInputMessage="1" showErrorMessage="1" sqref="F23" xr:uid="{00000000-0002-0000-0000-000006000000}">
      <formula1>DimensionesMIPG</formula1>
    </dataValidation>
  </dataValidations>
  <hyperlinks>
    <hyperlink ref="AB82" r:id="rId1" xr:uid="{5FAD7B9E-A682-4D74-B0B6-47589957D1BB}"/>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000-000007000000}">
          <x14:formula1>
            <xm:f>'\Users\natalia\Desktop\Users\natalia\Library\Containers\com.microsoft.Excel\Data\Documents\D:\Descargas\[CONSTRUCCION PLAN DE ACCION 2023 (3) para entregar doctor freddy 7L (1).xlsx]Listas'!#REF!</xm:f>
          </x14:formula1>
          <xm:sqref>F81:H82</xm:sqref>
        </x14:dataValidation>
        <x14:dataValidation type="list" allowBlank="1" showInputMessage="1" showErrorMessage="1" xr:uid="{00000000-0002-0000-0000-000008000000}">
          <x14:formula1>
            <xm:f>'\Users\natalia\Desktop\Users\natalia\Library\Containers\com.microsoft.Excel\Data\Documents\C:\Users\latehortuaj\Downloads\[Plantilla Formulación Plan de Acción 2023 VF (7).xlsx]Listas'!#REF!</xm:f>
          </x14:formula1>
          <xm:sqref>G87 H87:H92</xm:sqref>
        </x14:dataValidation>
        <x14:dataValidation type="list" allowBlank="1" showInputMessage="1" showErrorMessage="1" xr:uid="{00000000-0002-0000-0000-000009000000}">
          <x14:formula1>
            <xm:f>'\Users\natalia\Desktop\Users\natalia\Library\Containers\com.microsoft.Excel\Data\Documents\C:\Users\latehortuaj\Downloads\[Plan de acción del Grupo de Control Interno Disciplinario. 1dic2022 (1) (1).xlsx]Listas'!#REF!</xm:f>
          </x14:formula1>
          <xm:sqref>H93:H94</xm:sqref>
        </x14:dataValidation>
        <x14:dataValidation type="list" allowBlank="1" showInputMessage="1" showErrorMessage="1" xr:uid="{00000000-0002-0000-0000-00000A000000}">
          <x14:formula1>
            <xm:f>'\Users\natalia\Desktop\Users\natalia\Library\Containers\com.microsoft.Excel\Data\Documents\C:\Users\latehortuaj\Downloads\[Plantilla Formulación Plan de Acción 2023 VF (8).xlsx]Listas'!#REF!</xm:f>
          </x14:formula1>
          <xm:sqref>F96 G95:H96</xm:sqref>
        </x14:dataValidation>
        <x14:dataValidation type="list" allowBlank="1" showInputMessage="1" showErrorMessage="1" xr:uid="{00000000-0002-0000-0000-00000B000000}">
          <x14:formula1>
            <xm:f>'\Users\natalia\Desktop\Users\natalia\Library\Containers\com.microsoft.Excel\Data\Documents\C:\Users\latehortuaj\Desktop\planeacion para el doctor fredy\[Plan Formulacción Recursos humanos 1diciembre2022 (1).xlsx]Listas'!#REF!</xm:f>
          </x14:formula1>
          <xm:sqref>F97:F105 H97:H98</xm:sqref>
        </x14:dataValidation>
        <x14:dataValidation type="list" allowBlank="1" showInputMessage="1" showErrorMessage="1" xr:uid="{00000000-0002-0000-0000-00000C000000}">
          <x14:formula1>
            <xm:f>'/Users/natalia/Desktop/Users/natalia/Library/Containers/com.microsoft.Excel/Data/Documents/D:/Desktop/PEDROJOSE/Nueva carpeta/ssf/PLANES DE ACCION APROBADOS/[SSF-PA-2023-7. SUPERINTENDENCIA DELEGADA PARA LA GESTION.xlsx]Listas'!#REF!</xm:f>
          </x14:formula1>
          <xm:sqref>H61:H66</xm:sqref>
        </x14:dataValidation>
        <x14:dataValidation type="list" allowBlank="1" showInputMessage="1" showErrorMessage="1" xr:uid="{00000000-0002-0000-0000-00000D000000}">
          <x14:formula1>
            <xm:f>'/Users/natalia/Desktop/Users/natalia/Library/Containers/com.microsoft.Excel/Data/Documents/D:/Desktop/PEDROJOSE/Nueva carpeta/ssf/PLANES DE ACCION APROBADOS/[SSF-PA-2023-8. SUPERINTENDENCIA DELEGADA MEDIDAS ESPECIALES.xlsx]Listas'!#REF!</xm:f>
          </x14:formula1>
          <xm:sqref>G26 G69:G70 G67 H67:H70</xm:sqref>
        </x14:dataValidation>
        <x14:dataValidation type="list" allowBlank="1" showInputMessage="1" showErrorMessage="1" xr:uid="{00000000-0002-0000-0000-00000E000000}">
          <x14:formula1>
            <xm:f>'\Users\natalia\Desktop\Users\natalia\Library\Containers\com.microsoft.Excel\Data\Documents\D:\Descargas\[SSF-PA-2023-OPU POR APROBACION.xlsx]Listas'!#REF!</xm:f>
          </x14:formula1>
          <xm:sqref>F57:F59 F52:F55 G46:H60</xm:sqref>
        </x14:dataValidation>
        <x14:dataValidation type="list" allowBlank="1" showInputMessage="1" showErrorMessage="1" xr:uid="{00000000-0002-0000-0000-00000F000000}">
          <x14:formula1>
            <xm:f>'\Users\natalia\Desktop\Users\natalia\Library\Containers\com.microsoft.Excel\Data\Documents\C:\Users\latehortuaj\Downloads\[Formulación Plan de Acción 2023 Comunicaciones Ajustado 02122022 (1) (4).xlsx]Listas'!#REF!</xm:f>
          </x14:formula1>
          <xm:sqref>F5:H12</xm:sqref>
        </x14:dataValidation>
        <x14:dataValidation type="list" allowBlank="1" showInputMessage="1" showErrorMessage="1" xr:uid="{00000000-0002-0000-0000-000010000000}">
          <x14:formula1>
            <xm:f>'\Users\natalia\Desktop\Users\natalia\Library\Containers\com.microsoft.Excel\Data\Documents\D:\Desktop\PEDROJOSE\Nueva carpeta\ssf\PLANES DE ACCION APROBADOS\[SSF-PA-2023-5. OFICINA DE CONTROL INTERNO.xlsx]Listas'!#REF!</xm:f>
          </x14:formula1>
          <xm:sqref>F40:H45</xm:sqref>
        </x14:dataValidation>
        <x14:dataValidation type="list" allowBlank="1" showInputMessage="1" showErrorMessage="1" xr:uid="{00000000-0002-0000-0000-000011000000}">
          <x14:formula1>
            <xm:f>'/Users/natalia/Desktop/Users/natalia/Library/Containers/com.microsoft.Excel/Data/Documents/D:/Desktop/PEDROJOSE/Nueva carpeta/ssf/PLANES DE ACCION APROBADOS/[SSF-PA-2023-4. OFICINA TECNOLOGIAS DE LA INFORMACIÓN Y LAS TELECOMUNICACIONES.xlsx]Listas'!#REF!</xm:f>
          </x14:formula1>
          <xm:sqref>G37:G39 G31 H31:H39</xm:sqref>
        </x14:dataValidation>
        <x14:dataValidation type="list" allowBlank="1" showInputMessage="1" showErrorMessage="1" xr:uid="{00000000-0002-0000-0000-000012000000}">
          <x14:formula1>
            <xm:f>'\Users\natalia\Desktop\Users\natalia\Library\Containers\com.microsoft.Excel\Data\Documents\D:\Desktop\PEDROJOSE\Nueva carpeta\ssf\PLANES DE ACCION APROBADOS\[SSF-PA-2023-2. OFICINA ASESORA DE PLANEACION.xlsx]Listas'!#REF!</xm:f>
          </x14:formula1>
          <xm:sqref>F73:F74 F76:F77 G72:G73 G76 F13:H19 G97:G98 F24:F39 F56 F60:F70 F80 G88:G94 G105 G32:G36 G61:G66 G68 F83:F95 F46:F51</xm:sqref>
        </x14:dataValidation>
        <x14:dataValidation type="list" allowBlank="1" showInputMessage="1" showErrorMessage="1" xr:uid="{00000000-0002-0000-0000-000013000000}">
          <x14:formula1>
            <xm:f>'\Users\natalia\Desktop\Users\natalia\Library\Containers\com.microsoft.Excel\Data\Documents\D:\Descargas\[Propuesta Formulación Plan de Acción 2023 (AE) (1).xlsx]Listas'!#REF!</xm:f>
          </x14:formula1>
          <xm:sqref>F20:H22</xm:sqref>
        </x14:dataValidation>
        <x14:dataValidation type="list" allowBlank="1" showInputMessage="1" showErrorMessage="1" xr:uid="{00000000-0002-0000-0000-000014000000}">
          <x14:formula1>
            <xm:f>'/Users/natalia/Library/Containers/com.microsoft.Excel/Data/Documents/D:/Desktop/PEDROJOSE/Nueva carpeta/ssf/PLANES DE ACCION APROBADOS/[SSF-PA-2023-9. SUPERINTENDENCIA DELEGADA PARA ESTUDIOS ESPECIALES Y EVALUACION DE PROYECTOS.slk.xlsx]Listas'!#REF!</xm:f>
          </x14:formula1>
          <xm:sqref>G80:H80 G77:G79 G74:G75 F78:F79 F71:F72 F75 G71 H71:H79</xm:sqref>
        </x14:dataValidation>
        <x14:dataValidation type="list" allowBlank="1" showInputMessage="1" showErrorMessage="1" xr:uid="{00000000-0002-0000-0000-000015000000}">
          <x14:formula1>
            <xm:f>'\Users\natalia\Desktop\Users\natalia\Library\Containers\com.microsoft.Excel\Data\Documents\C:\Users\latehortuaj\Downloads\[Formulación Plan de Acción 2023 gestión financiera 2dic2022.xlsx]Listas'!#REF!</xm:f>
          </x14:formula1>
          <xm:sqref>G83:H86</xm:sqref>
        </x14:dataValidation>
        <x14:dataValidation type="list" allowBlank="1" showInputMessage="1" showErrorMessage="1" xr:uid="{00000000-0002-0000-0000-000016000000}">
          <x14:formula1>
            <xm:f>Hoja1!$A$1:$A$21</xm:f>
          </x14:formula1>
          <xm:sqref>J4 I5:I105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1"/>
  <sheetViews>
    <sheetView workbookViewId="0">
      <selection activeCell="A22" sqref="A22"/>
    </sheetView>
  </sheetViews>
  <sheetFormatPr baseColWidth="10" defaultRowHeight="15" x14ac:dyDescent="0.25"/>
  <cols>
    <col min="1" max="1" width="40.5703125" customWidth="1"/>
  </cols>
  <sheetData>
    <row r="1" spans="1:1" x14ac:dyDescent="0.25">
      <c r="A1" s="76" t="s">
        <v>558</v>
      </c>
    </row>
    <row r="2" spans="1:1" x14ac:dyDescent="0.25">
      <c r="A2" s="76" t="s">
        <v>559</v>
      </c>
    </row>
    <row r="3" spans="1:1" x14ac:dyDescent="0.25">
      <c r="A3" s="76" t="s">
        <v>560</v>
      </c>
    </row>
    <row r="4" spans="1:1" x14ac:dyDescent="0.25">
      <c r="A4" s="76" t="s">
        <v>561</v>
      </c>
    </row>
    <row r="5" spans="1:1" x14ac:dyDescent="0.25">
      <c r="A5" s="76" t="s">
        <v>350</v>
      </c>
    </row>
    <row r="6" spans="1:1" x14ac:dyDescent="0.25">
      <c r="A6" s="76" t="s">
        <v>562</v>
      </c>
    </row>
    <row r="7" spans="1:1" x14ac:dyDescent="0.25">
      <c r="A7" s="76" t="s">
        <v>563</v>
      </c>
    </row>
    <row r="8" spans="1:1" x14ac:dyDescent="0.25">
      <c r="A8" s="76" t="s">
        <v>564</v>
      </c>
    </row>
    <row r="9" spans="1:1" x14ac:dyDescent="0.25">
      <c r="A9" s="76" t="s">
        <v>565</v>
      </c>
    </row>
    <row r="10" spans="1:1" x14ac:dyDescent="0.25">
      <c r="A10" s="76" t="s">
        <v>566</v>
      </c>
    </row>
    <row r="11" spans="1:1" x14ac:dyDescent="0.25">
      <c r="A11" s="76" t="s">
        <v>567</v>
      </c>
    </row>
    <row r="12" spans="1:1" x14ac:dyDescent="0.25">
      <c r="A12" s="76" t="s">
        <v>568</v>
      </c>
    </row>
    <row r="13" spans="1:1" x14ac:dyDescent="0.25">
      <c r="A13" s="76" t="s">
        <v>569</v>
      </c>
    </row>
    <row r="14" spans="1:1" x14ac:dyDescent="0.25">
      <c r="A14" s="76" t="s">
        <v>570</v>
      </c>
    </row>
    <row r="15" spans="1:1" x14ac:dyDescent="0.25">
      <c r="A15" s="76" t="s">
        <v>571</v>
      </c>
    </row>
    <row r="16" spans="1:1" x14ac:dyDescent="0.25">
      <c r="A16" s="76" t="s">
        <v>572</v>
      </c>
    </row>
    <row r="17" spans="1:1" x14ac:dyDescent="0.25">
      <c r="A17" s="76" t="s">
        <v>573</v>
      </c>
    </row>
    <row r="18" spans="1:1" x14ac:dyDescent="0.25">
      <c r="A18" s="76" t="s">
        <v>476</v>
      </c>
    </row>
    <row r="19" spans="1:1" x14ac:dyDescent="0.25">
      <c r="A19" s="76" t="s">
        <v>574</v>
      </c>
    </row>
    <row r="20" spans="1:1" x14ac:dyDescent="0.25">
      <c r="A20" s="76" t="s">
        <v>317</v>
      </c>
    </row>
    <row r="21" spans="1:1" x14ac:dyDescent="0.25">
      <c r="A21" s="76" t="s">
        <v>575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ACION VR.3</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Mayra Mercedes Alba Garcia</dc:creator>
  <cp:keywords/>
  <dc:description/>
  <cp:lastModifiedBy>Sandra Milena Bernal Salazar</cp:lastModifiedBy>
  <cp:revision/>
  <dcterms:created xsi:type="dcterms:W3CDTF">2011-08-31T13:46:29Z</dcterms:created>
  <dcterms:modified xsi:type="dcterms:W3CDTF">2024-02-15T20:58:17Z</dcterms:modified>
  <cp:category/>
  <cp:contentStatus/>
</cp:coreProperties>
</file>